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00" yWindow="105" windowWidth="15480" windowHeight="11640" activeTab="1"/>
  </bookViews>
  <sheets>
    <sheet name="Taula_I1RM" sheetId="1" r:id="rId1"/>
    <sheet name="CálculoF" sheetId="2" r:id="rId2"/>
  </sheets>
  <definedNames>
    <definedName name="[22)Módulo1].Ritmos">[0]![22)Módulo1].Ritmos</definedName>
    <definedName name="AfiliacióBD">[0]!AfiliacióBD</definedName>
    <definedName name="AfiliacióFO">[0]!AfiliacióFO</definedName>
    <definedName name="Afiliación">[0]!Afiliación</definedName>
    <definedName name="Agenda">[0]!Agenda</definedName>
    <definedName name="Assis_meso1">[0]!Assis_meso1</definedName>
    <definedName name="Assis_meso2">[0]!Assis_meso2</definedName>
    <definedName name="Datos1">[0]!Datos1</definedName>
    <definedName name="DomiciliacióBD">[0]!DomiciliacióBD</definedName>
    <definedName name="DomiciliacióFO">[0]!DomiciliacióFO</definedName>
    <definedName name="Ejer_G">[0]!Ejer_G</definedName>
    <definedName name="EjerEspecíficos">[0]!EjerEspecíficos</definedName>
    <definedName name="EjerVariados">[0]!EjerVariados</definedName>
    <definedName name="ENTREGAR">[0]!ENTREGAR</definedName>
    <definedName name="Específica_1">[0]!Específica_1</definedName>
    <definedName name="Fitxa">[0]!Fitxa</definedName>
    <definedName name="Fuerza_G">[0]!Fuerza_G</definedName>
    <definedName name="FuerzaEspecífica">[0]!FuerzaEspecífica</definedName>
    <definedName name="General">[0]!General</definedName>
    <definedName name="General1">[0]!General1</definedName>
    <definedName name="General2">[0]!General2</definedName>
    <definedName name="Ind1">[0]!Ind1</definedName>
    <definedName name="Ind2">[0]!Ind2</definedName>
    <definedName name="Ind21">[0]!Ind21</definedName>
    <definedName name="Ind3">[0]!Ind3</definedName>
    <definedName name="Jaume">[0]!Jaume</definedName>
    <definedName name="Lista">#REF!</definedName>
    <definedName name="Macro11">'CálculoF'!#REF!</definedName>
    <definedName name="Macro12">'CálculoF'!#REF!</definedName>
    <definedName name="Macro13">'CálculoF'!#REF!</definedName>
    <definedName name="Macro15">'CálculoF'!#REF!</definedName>
    <definedName name="Macro17">'CálculoF'!#REF!</definedName>
    <definedName name="Macro18">'CálculoF'!#REF!</definedName>
    <definedName name="Macro2">[0]!Macro2</definedName>
    <definedName name="Macro3">[0]!Macro3</definedName>
    <definedName name="Macro4">[0]!Macro4</definedName>
    <definedName name="Macro5">[0]!Macro5</definedName>
    <definedName name="Macro6">[0]!Macro6</definedName>
    <definedName name="Macro7">'CálculoF'!#REF!</definedName>
    <definedName name="Macro9">'CálculoF'!#REF!</definedName>
    <definedName name="MACROS.RITMOS">[0]!MACROS.RITMOS</definedName>
    <definedName name="MEDIOS">#N/A</definedName>
    <definedName name="MIcroc">[0]!MIcroc</definedName>
    <definedName name="MICROCICLO">#N/A</definedName>
    <definedName name="Módulo1.General1">[0]!Módulo1.General1</definedName>
    <definedName name="Plan_anual">[0]!Plan_anual</definedName>
    <definedName name="planfej_anual_9899">[0]!planfej_anual_9899</definedName>
    <definedName name="Planfej9798">[0]!Planfej9798</definedName>
    <definedName name="Planfej9899">[0]!Planfej9798</definedName>
    <definedName name="Portada">[0]!Portada</definedName>
    <definedName name="Program21">[0]!Program21</definedName>
    <definedName name="ProgramaPesas">[0]!ProgramaPesas</definedName>
    <definedName name="ProgramInd1">[0]!ProgramInd1</definedName>
    <definedName name="ProgramRut1">[0]!ProgramRut1</definedName>
    <definedName name="ResFuerza">[0]!ResFuerza</definedName>
    <definedName name="ResFuerza2">[0]!ResFuerza2</definedName>
    <definedName name="RESUMEN">#N/A</definedName>
    <definedName name="Ritmos">[0]!Ritmos</definedName>
    <definedName name="Rut1">[0]!Rut1</definedName>
    <definedName name="Rut21">[0]!Rut21</definedName>
    <definedName name="S_Eval_Cargas">[0]!S_Eval_Cargas</definedName>
    <definedName name="SCE_RLD">[0]!SCE_RLD</definedName>
    <definedName name="SCE_RMD">[0]!SCE_RMD</definedName>
    <definedName name="Sis_Org_Cargas">[0]!Sis_Org_Cargas</definedName>
    <definedName name="Valoración">#REF!</definedName>
    <definedName name="Wint">[0]!Wint</definedName>
  </definedNames>
  <calcPr fullCalcOnLoad="1"/>
</workbook>
</file>

<file path=xl/comments2.xml><?xml version="1.0" encoding="utf-8"?>
<comments xmlns="http://schemas.openxmlformats.org/spreadsheetml/2006/main">
  <authors>
    <author>Planificacio</author>
  </authors>
  <commentList>
    <comment ref="E17" authorId="0">
      <text>
        <r>
          <rPr>
            <sz val="10"/>
            <color indexed="18"/>
            <rFont val="Tahoma"/>
            <family val="2"/>
          </rPr>
          <t xml:space="preserve">Anotar el peso levantado o movido en </t>
        </r>
        <r>
          <rPr>
            <b/>
            <sz val="10"/>
            <color indexed="18"/>
            <rFont val="Tahoma"/>
            <family val="2"/>
          </rPr>
          <t>kg</t>
        </r>
      </text>
    </comment>
    <comment ref="C8" authorId="0">
      <text>
        <r>
          <rPr>
            <sz val="10"/>
            <color indexed="18"/>
            <rFont val="Tahoma"/>
            <family val="2"/>
          </rPr>
          <t xml:space="preserve">Seleccionar el </t>
        </r>
        <r>
          <rPr>
            <b/>
            <sz val="10"/>
            <color indexed="18"/>
            <rFont val="Tahoma"/>
            <family val="2"/>
          </rPr>
          <t>%It</t>
        </r>
        <r>
          <rPr>
            <sz val="10"/>
            <color indexed="18"/>
            <rFont val="Tahoma"/>
            <family val="2"/>
          </rPr>
          <t xml:space="preserve"> deseado para calcular los </t>
        </r>
        <r>
          <rPr>
            <b/>
            <sz val="10"/>
            <color indexed="18"/>
            <rFont val="Tahoma"/>
            <family val="2"/>
          </rPr>
          <t>%Ir</t>
        </r>
        <r>
          <rPr>
            <sz val="10"/>
            <color indexed="18"/>
            <rFont val="Tahoma"/>
            <family val="2"/>
          </rPr>
          <t xml:space="preserve"> en RM/</t>
        </r>
        <r>
          <rPr>
            <i/>
            <sz val="10"/>
            <color indexed="18"/>
            <rFont val="Tahoma"/>
            <family val="2"/>
          </rPr>
          <t>Ser</t>
        </r>
        <r>
          <rPr>
            <sz val="10"/>
            <color indexed="18"/>
            <rFont val="Tahoma"/>
            <family val="2"/>
          </rPr>
          <t xml:space="preserve"> y SM</t>
        </r>
      </text>
    </comment>
    <comment ref="E14" authorId="0">
      <text>
        <r>
          <rPr>
            <sz val="10"/>
            <color indexed="18"/>
            <rFont val="Tahoma"/>
            <family val="2"/>
          </rPr>
          <t xml:space="preserve">Seleccionar el número de </t>
        </r>
        <r>
          <rPr>
            <i/>
            <sz val="10"/>
            <color indexed="18"/>
            <rFont val="Tahoma"/>
            <family val="2"/>
          </rPr>
          <t xml:space="preserve">Rep </t>
        </r>
        <r>
          <rPr>
            <sz val="10"/>
            <color indexed="18"/>
            <rFont val="Tahoma"/>
            <family val="2"/>
          </rPr>
          <t>(2-10RM) realizadas</t>
        </r>
      </text>
    </comment>
    <comment ref="C7" authorId="0">
      <text>
        <r>
          <rPr>
            <sz val="10"/>
            <color indexed="18"/>
            <rFont val="Tahoma"/>
            <family val="2"/>
          </rPr>
          <t>Porcentaje de intensidad teórica</t>
        </r>
      </text>
    </comment>
    <comment ref="E7" authorId="0">
      <text>
        <r>
          <rPr>
            <sz val="10"/>
            <color indexed="18"/>
            <rFont val="Tahoma"/>
            <family val="2"/>
          </rPr>
          <t>Repeticiones máximas por serie</t>
        </r>
      </text>
    </comment>
    <comment ref="F7" authorId="0">
      <text>
        <r>
          <rPr>
            <sz val="10"/>
            <color indexed="18"/>
            <rFont val="Tahoma"/>
            <family val="2"/>
          </rPr>
          <t>Series máximas</t>
        </r>
      </text>
    </comment>
    <comment ref="G7" authorId="0">
      <text>
        <r>
          <rPr>
            <sz val="10"/>
            <color indexed="18"/>
            <rFont val="Tahoma"/>
            <family val="2"/>
          </rPr>
          <t>Porcentaje de intensidad relativa</t>
        </r>
      </text>
    </comment>
    <comment ref="C12" authorId="0">
      <text>
        <r>
          <rPr>
            <sz val="8"/>
            <color indexed="18"/>
            <rFont val="Tahoma"/>
            <family val="2"/>
          </rPr>
          <t xml:space="preserve">% de intensidad teórica del test en función del nº de </t>
        </r>
        <r>
          <rPr>
            <i/>
            <sz val="8"/>
            <color indexed="18"/>
            <rFont val="Tahoma"/>
            <family val="2"/>
          </rPr>
          <t>Rep</t>
        </r>
        <r>
          <rPr>
            <sz val="8"/>
            <color indexed="18"/>
            <rFont val="Tahoma"/>
            <family val="2"/>
          </rPr>
          <t xml:space="preserve"> realizadas</t>
        </r>
      </text>
    </comment>
  </commentList>
</comments>
</file>

<file path=xl/sharedStrings.xml><?xml version="1.0" encoding="utf-8"?>
<sst xmlns="http://schemas.openxmlformats.org/spreadsheetml/2006/main" count="119" uniqueCount="54">
  <si>
    <t>RM/Ser</t>
  </si>
  <si>
    <t>SM</t>
  </si>
  <si>
    <t>%It</t>
  </si>
  <si>
    <t>%Ir</t>
  </si>
  <si>
    <t>Observaciones</t>
  </si>
  <si>
    <t>Jaume A. Mirallas Sariola, 2009</t>
  </si>
  <si>
    <t>1RM o intensidad teórica máxima: 100%It</t>
  </si>
  <si>
    <t>nRM o intensidad teórica: n%It</t>
  </si>
  <si>
    <t>1RM es el valor de carga máxima, que puede conseguir el deportista una sola vez en un ejercicio físico de fuerza</t>
  </si>
  <si>
    <t xml:space="preserve"> muscular o de resistencia cardiorrespiratoria, y representa la intensidad teórica máxima.</t>
  </si>
  <si>
    <t xml:space="preserve">Metodológicamente el 100%It sirve de referencia para calcular los distintos porcentajes de intensidad teórica (n%It) </t>
  </si>
  <si>
    <t>de entrenamiento.</t>
  </si>
  <si>
    <t>La intensidad es el índice de liberación de energía en unidad de tiempo representado por un % de un total.</t>
  </si>
  <si>
    <t>La intensidad expresa una cantidad (n%It) de trabajo porcentual (kg, km, min, s) con relación al valor de carga</t>
  </si>
  <si>
    <t xml:space="preserve">máxima (100%It). Por el contrario el volumen expresa esa intensidad (n%It) de trabajo porcentual del 100%It </t>
  </si>
  <si>
    <t>El volumen sólo queda definido, si se relaciona con la intensidad (grado de esfuerzo que exige un ejercicio).</t>
  </si>
  <si>
    <r>
      <t>y de volumen (n</t>
    </r>
    <r>
      <rPr>
        <i/>
        <sz val="8"/>
        <rFont val="Arial"/>
        <family val="2"/>
      </rPr>
      <t>Ser</t>
    </r>
    <r>
      <rPr>
        <sz val="8"/>
        <rFont val="Arial"/>
        <family val="2"/>
      </rPr>
      <t xml:space="preserve"> y n</t>
    </r>
    <r>
      <rPr>
        <i/>
        <sz val="8"/>
        <rFont val="Arial"/>
        <family val="2"/>
      </rPr>
      <t>Rep</t>
    </r>
    <r>
      <rPr>
        <sz val="8"/>
        <rFont val="Arial"/>
        <family val="2"/>
      </rPr>
      <t xml:space="preserve">) en cada ejercicio y junto con la correspondiente sistemática se elabora el programa </t>
    </r>
  </si>
  <si>
    <r>
      <t xml:space="preserve">con relación al total de </t>
    </r>
    <r>
      <rPr>
        <i/>
        <sz val="8"/>
        <rFont val="Arial"/>
        <family val="2"/>
      </rPr>
      <t>Rep</t>
    </r>
    <r>
      <rPr>
        <sz val="8"/>
        <rFont val="Arial"/>
        <family val="2"/>
      </rPr>
      <t xml:space="preserve">, de peso levantado (tonelaje), de tiempo transcurrido o de distancia recorrida. </t>
    </r>
  </si>
  <si>
    <r>
      <t xml:space="preserve">El % de carga asignada en </t>
    </r>
    <r>
      <rPr>
        <i/>
        <sz val="8"/>
        <rFont val="Arial"/>
        <family val="2"/>
      </rPr>
      <t xml:space="preserve">Rep </t>
    </r>
    <r>
      <rPr>
        <sz val="8"/>
        <rFont val="Arial"/>
        <family val="2"/>
      </rPr>
      <t xml:space="preserve">y </t>
    </r>
    <r>
      <rPr>
        <i/>
        <sz val="8"/>
        <rFont val="Arial"/>
        <family val="2"/>
      </rPr>
      <t>Ser</t>
    </r>
    <r>
      <rPr>
        <sz val="8"/>
        <rFont val="Arial"/>
        <family val="2"/>
      </rPr>
      <t xml:space="preserve"> para cada %It representa la intensidad relativa (Ir).</t>
    </r>
  </si>
  <si>
    <t>Peso</t>
  </si>
  <si>
    <t>Rep</t>
  </si>
  <si>
    <t>Id</t>
  </si>
  <si>
    <t>Ser</t>
  </si>
  <si>
    <t>RM/ser</t>
  </si>
  <si>
    <t>Ser/máx</t>
  </si>
  <si>
    <t>Repeticions màximes per sèrie</t>
  </si>
  <si>
    <t xml:space="preserve"> </t>
  </si>
  <si>
    <t>100%It = 100% de la intensitat teòrica (1RM)</t>
  </si>
  <si>
    <t>n%It = n percentatge de la intensitat teòrica d'entrenament</t>
  </si>
  <si>
    <t>Sèries màximes en totes les franges percentuals menys en el 100% de la intensitat teòrica</t>
  </si>
  <si>
    <t xml:space="preserve">Sèries màximes només en el 100% de la intensitat teòrica </t>
  </si>
  <si>
    <t xml:space="preserve">L'interval entre Sermáx és 0,0625, per tant, les Sermáx en la franja del 100%It consistirà en </t>
  </si>
  <si>
    <t>augmentar les Sermáx del 99%It un 0,0625, o sigui, 6,1875+0,0625=6,250</t>
  </si>
  <si>
    <t>Sermáx (100%It) = 6,250</t>
  </si>
  <si>
    <r>
      <t>RM/</t>
    </r>
    <r>
      <rPr>
        <i/>
        <sz val="10"/>
        <rFont val="Arial Narrow"/>
        <family val="2"/>
      </rPr>
      <t>ser</t>
    </r>
  </si>
  <si>
    <t>Kg</t>
  </si>
  <si>
    <r>
      <t>RM/</t>
    </r>
    <r>
      <rPr>
        <b/>
        <i/>
        <sz val="12"/>
        <rFont val="Arial"/>
        <family val="2"/>
      </rPr>
      <t>Ser</t>
    </r>
  </si>
  <si>
    <t>100%It</t>
  </si>
  <si>
    <t>(kg)</t>
  </si>
  <si>
    <t>(2-10RM)</t>
  </si>
  <si>
    <t>Sesión</t>
  </si>
  <si>
    <t>Programa de entrenamiento de resistencia ala fuerza (hipertròfia)</t>
  </si>
  <si>
    <t>Pausa/rep (s)</t>
  </si>
  <si>
    <t>Pausa/ser (s)</t>
  </si>
  <si>
    <r>
      <t xml:space="preserve">Distribución del número de RM/ser, según la n%It (%1RM) - </t>
    </r>
    <r>
      <rPr>
        <b/>
        <sz val="10"/>
        <color indexed="10"/>
        <rFont val="Arial"/>
        <family val="2"/>
      </rPr>
      <t>Fig. 11</t>
    </r>
  </si>
  <si>
    <r>
      <t xml:space="preserve">El incremento de las </t>
    </r>
    <r>
      <rPr>
        <i/>
        <sz val="8"/>
        <rFont val="Arial"/>
        <family val="2"/>
      </rPr>
      <t>Rep</t>
    </r>
    <r>
      <rPr>
        <sz val="8"/>
        <rFont val="Arial"/>
        <family val="2"/>
      </rPr>
      <t xml:space="preserve"> sobre el %It  (</t>
    </r>
    <r>
      <rPr>
        <sz val="8"/>
        <color indexed="18"/>
        <rFont val="Symbol"/>
        <family val="1"/>
      </rPr>
      <t>D</t>
    </r>
    <r>
      <rPr>
        <i/>
        <sz val="8"/>
        <color indexed="18"/>
        <rFont val="Arial"/>
        <family val="2"/>
      </rPr>
      <t>Rep</t>
    </r>
    <r>
      <rPr>
        <sz val="8"/>
        <color indexed="18"/>
        <rFont val="Arial"/>
        <family val="2"/>
      </rPr>
      <t>%It</t>
    </r>
    <r>
      <rPr>
        <sz val="8"/>
        <rFont val="Arial"/>
        <family val="2"/>
      </rPr>
      <t>) es el grado de esfuerzo progresivo a partir de la 2</t>
    </r>
    <r>
      <rPr>
        <i/>
        <sz val="8"/>
        <rFont val="Arial"/>
        <family val="2"/>
      </rPr>
      <t>Rep</t>
    </r>
    <r>
      <rPr>
        <sz val="8"/>
        <rFont val="Arial"/>
        <family val="2"/>
      </rPr>
      <t>/</t>
    </r>
    <r>
      <rPr>
        <i/>
        <sz val="8"/>
        <rFont val="Arial"/>
        <family val="2"/>
      </rPr>
      <t>Ser</t>
    </r>
    <r>
      <rPr>
        <sz val="8"/>
        <rFont val="Arial"/>
        <family val="2"/>
      </rPr>
      <t xml:space="preserve">, </t>
    </r>
  </si>
  <si>
    <r>
      <t xml:space="preserve">que soporta un deportista cuantas más </t>
    </r>
    <r>
      <rPr>
        <i/>
        <sz val="8"/>
        <rFont val="Arial"/>
        <family val="2"/>
      </rPr>
      <t>Rep</t>
    </r>
    <r>
      <rPr>
        <sz val="8"/>
        <rFont val="Arial"/>
        <family val="2"/>
      </rPr>
      <t xml:space="preserve"> y más </t>
    </r>
    <r>
      <rPr>
        <i/>
        <sz val="8"/>
        <rFont val="Arial"/>
        <family val="2"/>
      </rPr>
      <t>Ser</t>
    </r>
    <r>
      <rPr>
        <sz val="8"/>
        <rFont val="Arial"/>
        <family val="2"/>
      </rPr>
      <t xml:space="preserve"> realiza. Este </t>
    </r>
    <r>
      <rPr>
        <sz val="8"/>
        <color indexed="18"/>
        <rFont val="Symbol"/>
        <family val="1"/>
      </rPr>
      <t>D</t>
    </r>
    <r>
      <rPr>
        <i/>
        <sz val="8"/>
        <color indexed="18"/>
        <rFont val="Arial"/>
        <family val="2"/>
      </rPr>
      <t>Rep</t>
    </r>
    <r>
      <rPr>
        <sz val="8"/>
        <color indexed="18"/>
        <rFont val="Arial"/>
        <family val="2"/>
      </rPr>
      <t>%It</t>
    </r>
    <r>
      <rPr>
        <sz val="8"/>
        <rFont val="Arial"/>
        <family val="2"/>
      </rPr>
      <t xml:space="preserve"> se calcula tomando como base</t>
    </r>
  </si>
  <si>
    <r>
      <t xml:space="preserve">la constante 0,4 y el %It para cada </t>
    </r>
    <r>
      <rPr>
        <i/>
        <sz val="8"/>
        <rFont val="Arial"/>
        <family val="2"/>
      </rPr>
      <t>Rep</t>
    </r>
    <r>
      <rPr>
        <sz val="8"/>
        <rFont val="Arial"/>
        <family val="2"/>
      </rPr>
      <t>. Sirve de base para la predicción de las nRM/</t>
    </r>
    <r>
      <rPr>
        <i/>
        <sz val="8"/>
        <rFont val="Arial"/>
        <family val="2"/>
      </rPr>
      <t>Ser</t>
    </r>
    <r>
      <rPr>
        <sz val="8"/>
        <rFont val="Arial"/>
        <family val="2"/>
      </rPr>
      <t xml:space="preserve"> y de las nSM en n%It.</t>
    </r>
  </si>
  <si>
    <t>www.mirallas.org</t>
  </si>
  <si>
    <t>Predicción 1RM</t>
  </si>
  <si>
    <t xml:space="preserve"> Mirallas (2009)</t>
  </si>
  <si>
    <r>
      <t>Cálculo del %</t>
    </r>
    <r>
      <rPr>
        <b/>
        <sz val="9"/>
        <rFont val="Arial"/>
        <family val="2"/>
      </rPr>
      <t>It</t>
    </r>
    <r>
      <rPr>
        <sz val="9"/>
        <rFont val="Arial"/>
        <family val="2"/>
      </rPr>
      <t xml:space="preserve"> y el %</t>
    </r>
    <r>
      <rPr>
        <b/>
        <sz val="9"/>
        <rFont val="Arial"/>
        <family val="2"/>
      </rPr>
      <t>Ir</t>
    </r>
    <r>
      <rPr>
        <sz val="9"/>
        <rFont val="Arial"/>
        <family val="2"/>
      </rPr>
      <t xml:space="preserve"> (RM/Ser y SM)</t>
    </r>
  </si>
  <si>
    <r>
      <t xml:space="preserve">Sobre la base del </t>
    </r>
    <r>
      <rPr>
        <sz val="8"/>
        <color indexed="18"/>
        <rFont val="Symbol"/>
        <family val="1"/>
      </rPr>
      <t>D</t>
    </r>
    <r>
      <rPr>
        <sz val="8"/>
        <color indexed="18"/>
        <rFont val="Arial"/>
        <family val="2"/>
      </rPr>
      <t>Rep%It</t>
    </r>
    <r>
      <rPr>
        <sz val="8"/>
        <rFont val="Arial"/>
        <family val="2"/>
      </rPr>
      <t xml:space="preserve"> y los métodos de predicción de las nRM/Ser y nSM en n%It </t>
    </r>
  </si>
  <si>
    <t>Programación del entrenamiento de la fuerza muscular dinámica- nivel 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</si>
</sst>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51">
    <font>
      <sz val="12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color indexed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0"/>
      <color indexed="18"/>
      <name val="Tahoma"/>
      <family val="2"/>
    </font>
    <font>
      <i/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11"/>
      <color indexed="18"/>
      <name val="Arial"/>
      <family val="2"/>
    </font>
    <font>
      <sz val="6"/>
      <name val="Tahoma"/>
      <family val="2"/>
    </font>
    <font>
      <sz val="1.5"/>
      <color indexed="2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.75"/>
      <name val="Arial"/>
      <family val="0"/>
    </font>
    <font>
      <sz val="9"/>
      <name val="Arial Narrow"/>
      <family val="2"/>
    </font>
    <font>
      <sz val="7"/>
      <name val="Arial"/>
      <family val="2"/>
    </font>
    <font>
      <i/>
      <sz val="7"/>
      <name val="Arial"/>
      <family val="2"/>
    </font>
    <font>
      <sz val="7.25"/>
      <name val="Arial"/>
      <family val="2"/>
    </font>
    <font>
      <sz val="7.25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22"/>
      <name val="Arial"/>
      <family val="2"/>
    </font>
    <font>
      <i/>
      <sz val="8"/>
      <color indexed="22"/>
      <name val="Arial"/>
      <family val="2"/>
    </font>
    <font>
      <sz val="8"/>
      <color indexed="18"/>
      <name val="Tahoma"/>
      <family val="2"/>
    </font>
    <font>
      <i/>
      <sz val="8"/>
      <color indexed="18"/>
      <name val="Tahoma"/>
      <family val="2"/>
    </font>
    <font>
      <sz val="8"/>
      <color indexed="18"/>
      <name val="Symbol"/>
      <family val="1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6"/>
      <color indexed="22"/>
      <name val="Tahoma"/>
      <family val="2"/>
    </font>
    <font>
      <sz val="7"/>
      <color indexed="22"/>
      <name val="Arial"/>
      <family val="2"/>
    </font>
    <font>
      <b/>
      <sz val="9"/>
      <name val="Arial"/>
      <family val="2"/>
    </font>
    <font>
      <b/>
      <sz val="11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26"/>
        <bgColor indexed="9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5" fillId="2" borderId="0" xfId="0" applyFont="1" applyFill="1" applyBorder="1" applyAlignment="1">
      <alignment horizontal="center"/>
    </xf>
    <xf numFmtId="0" fontId="4" fillId="0" borderId="0" xfId="21" applyFont="1">
      <alignment/>
      <protection/>
    </xf>
    <xf numFmtId="0" fontId="14" fillId="0" borderId="0" xfId="21">
      <alignment/>
      <protection/>
    </xf>
    <xf numFmtId="0" fontId="15" fillId="3" borderId="9" xfId="21" applyFont="1" applyFill="1" applyBorder="1" applyAlignment="1">
      <alignment horizontal="center" vertical="center" wrapText="1"/>
      <protection/>
    </xf>
    <xf numFmtId="0" fontId="1" fillId="4" borderId="9" xfId="21" applyFont="1" applyFill="1" applyBorder="1" applyAlignment="1">
      <alignment horizontal="center" vertical="center"/>
      <protection/>
    </xf>
    <xf numFmtId="0" fontId="1" fillId="2" borderId="9" xfId="21" applyFont="1" applyFill="1" applyBorder="1" applyAlignment="1">
      <alignment horizontal="centerContinuous" vertical="center"/>
      <protection/>
    </xf>
    <xf numFmtId="0" fontId="1" fillId="4" borderId="10" xfId="21" applyFont="1" applyFill="1" applyBorder="1" applyAlignment="1">
      <alignment horizontal="center" vertical="center"/>
      <protection/>
    </xf>
    <xf numFmtId="0" fontId="14" fillId="3" borderId="11" xfId="21" applyFill="1" applyBorder="1" applyAlignment="1">
      <alignment/>
      <protection/>
    </xf>
    <xf numFmtId="9" fontId="1" fillId="4" borderId="11" xfId="21" applyNumberFormat="1" applyFont="1" applyFill="1" applyBorder="1" applyAlignment="1">
      <alignment vertical="center"/>
      <protection/>
    </xf>
    <xf numFmtId="9" fontId="1" fillId="2" borderId="11" xfId="21" applyNumberFormat="1" applyFont="1" applyFill="1" applyBorder="1" applyAlignment="1">
      <alignment horizontal="centerContinuous" vertical="center"/>
      <protection/>
    </xf>
    <xf numFmtId="9" fontId="1" fillId="2" borderId="11" xfId="21" applyNumberFormat="1" applyFont="1" applyFill="1" applyBorder="1" applyAlignment="1">
      <alignment horizontal="center" vertical="center"/>
      <protection/>
    </xf>
    <xf numFmtId="9" fontId="1" fillId="4" borderId="11" xfId="21" applyNumberFormat="1" applyFont="1" applyFill="1" applyBorder="1" applyAlignment="1">
      <alignment horizontal="center" vertical="center"/>
      <protection/>
    </xf>
    <xf numFmtId="9" fontId="1" fillId="4" borderId="0" xfId="21" applyNumberFormat="1" applyFont="1" applyFill="1" applyBorder="1" applyAlignment="1">
      <alignment horizontal="centerContinuous" vertical="center"/>
      <protection/>
    </xf>
    <xf numFmtId="9" fontId="1" fillId="4" borderId="12" xfId="21" applyNumberFormat="1" applyFont="1" applyFill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1" fontId="3" fillId="5" borderId="0" xfId="21" applyNumberFormat="1" applyFont="1" applyFill="1" applyAlignment="1">
      <alignment horizontal="center" vertical="center"/>
      <protection/>
    </xf>
    <xf numFmtId="1" fontId="3" fillId="3" borderId="0" xfId="21" applyNumberFormat="1" applyFont="1" applyFill="1" applyBorder="1" applyAlignment="1">
      <alignment horizontal="center" vertical="center"/>
      <protection/>
    </xf>
    <xf numFmtId="9" fontId="3" fillId="0" borderId="14" xfId="21" applyNumberFormat="1" applyFont="1" applyFill="1" applyBorder="1" applyAlignment="1">
      <alignment horizontal="center" vertical="center"/>
      <protection/>
    </xf>
    <xf numFmtId="1" fontId="3" fillId="4" borderId="0" xfId="21" applyNumberFormat="1" applyFont="1" applyFill="1" applyBorder="1" applyAlignment="1">
      <alignment horizontal="center" vertical="center"/>
      <protection/>
    </xf>
    <xf numFmtId="0" fontId="3" fillId="4" borderId="0" xfId="21" applyFont="1" applyFill="1" applyBorder="1" applyAlignment="1">
      <alignment horizontal="center" vertical="center"/>
      <protection/>
    </xf>
    <xf numFmtId="1" fontId="3" fillId="2" borderId="0" xfId="21" applyNumberFormat="1" applyFont="1" applyFill="1" applyBorder="1" applyAlignment="1">
      <alignment horizontal="center" vertical="center"/>
      <protection/>
    </xf>
    <xf numFmtId="0" fontId="3" fillId="2" borderId="0" xfId="21" applyFont="1" applyFill="1" applyBorder="1" applyAlignment="1">
      <alignment horizontal="center" vertical="center"/>
      <protection/>
    </xf>
    <xf numFmtId="0" fontId="3" fillId="2" borderId="9" xfId="21" applyFont="1" applyFill="1" applyBorder="1" applyAlignment="1">
      <alignment horizontal="center" vertical="center"/>
      <protection/>
    </xf>
    <xf numFmtId="0" fontId="3" fillId="4" borderId="9" xfId="21" applyFont="1" applyFill="1" applyBorder="1" applyAlignment="1">
      <alignment horizontal="center" vertical="center"/>
      <protection/>
    </xf>
    <xf numFmtId="1" fontId="3" fillId="2" borderId="9" xfId="21" applyNumberFormat="1" applyFont="1" applyFill="1" applyBorder="1" applyAlignment="1">
      <alignment horizontal="center" vertical="center"/>
      <protection/>
    </xf>
    <xf numFmtId="1" fontId="3" fillId="2" borderId="10" xfId="21" applyNumberFormat="1" applyFont="1" applyFill="1" applyBorder="1" applyAlignment="1">
      <alignment horizontal="center" vertical="center"/>
      <protection/>
    </xf>
    <xf numFmtId="0" fontId="14" fillId="0" borderId="0" xfId="21" applyAlignment="1">
      <alignment vertical="center"/>
      <protection/>
    </xf>
    <xf numFmtId="2" fontId="3" fillId="3" borderId="0" xfId="21" applyNumberFormat="1" applyFont="1" applyFill="1" applyBorder="1" applyAlignment="1">
      <alignment horizontal="center" vertical="center"/>
      <protection/>
    </xf>
    <xf numFmtId="0" fontId="1" fillId="2" borderId="11" xfId="21" applyFont="1" applyFill="1" applyBorder="1" applyAlignment="1">
      <alignment horizontal="center" vertical="center"/>
      <protection/>
    </xf>
    <xf numFmtId="0" fontId="1" fillId="4" borderId="11" xfId="21" applyFont="1" applyFill="1" applyBorder="1" applyAlignment="1">
      <alignment horizontal="center" vertical="center"/>
      <protection/>
    </xf>
    <xf numFmtId="0" fontId="1" fillId="2" borderId="12" xfId="21" applyFont="1" applyFill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 vertical="center"/>
      <protection/>
    </xf>
    <xf numFmtId="9" fontId="3" fillId="0" borderId="16" xfId="21" applyNumberFormat="1" applyFont="1" applyFill="1" applyBorder="1" applyAlignment="1">
      <alignment horizontal="center" vertical="center"/>
      <protection/>
    </xf>
    <xf numFmtId="1" fontId="3" fillId="2" borderId="17" xfId="21" applyNumberFormat="1" applyFont="1" applyFill="1" applyBorder="1" applyAlignment="1">
      <alignment horizontal="center" vertical="center"/>
      <protection/>
    </xf>
    <xf numFmtId="167" fontId="14" fillId="0" borderId="0" xfId="21" applyNumberFormat="1">
      <alignment/>
      <protection/>
    </xf>
    <xf numFmtId="0" fontId="3" fillId="0" borderId="18" xfId="21" applyFont="1" applyBorder="1" applyAlignment="1">
      <alignment horizontal="center" vertical="center"/>
      <protection/>
    </xf>
    <xf numFmtId="1" fontId="3" fillId="5" borderId="11" xfId="21" applyNumberFormat="1" applyFont="1" applyFill="1" applyBorder="1" applyAlignment="1">
      <alignment horizontal="center" vertical="center"/>
      <protection/>
    </xf>
    <xf numFmtId="1" fontId="3" fillId="3" borderId="11" xfId="21" applyNumberFormat="1" applyFont="1" applyFill="1" applyBorder="1" applyAlignment="1">
      <alignment horizontal="center" vertical="center"/>
      <protection/>
    </xf>
    <xf numFmtId="9" fontId="3" fillId="0" borderId="19" xfId="21" applyNumberFormat="1" applyFont="1" applyFill="1" applyBorder="1" applyAlignment="1">
      <alignment horizontal="center" vertical="center"/>
      <protection/>
    </xf>
    <xf numFmtId="1" fontId="3" fillId="2" borderId="11" xfId="21" applyNumberFormat="1" applyFont="1" applyFill="1" applyBorder="1" applyAlignment="1">
      <alignment horizontal="center" vertical="center"/>
      <protection/>
    </xf>
    <xf numFmtId="1" fontId="3" fillId="2" borderId="12" xfId="21" applyNumberFormat="1" applyFont="1" applyFill="1" applyBorder="1" applyAlignment="1">
      <alignment horizontal="center" vertical="center"/>
      <protection/>
    </xf>
    <xf numFmtId="2" fontId="3" fillId="3" borderId="11" xfId="21" applyNumberFormat="1" applyFont="1" applyFill="1" applyBorder="1" applyAlignment="1">
      <alignment horizontal="center" vertical="center"/>
      <protection/>
    </xf>
    <xf numFmtId="0" fontId="14" fillId="0" borderId="0" xfId="21" applyAlignment="1">
      <alignment horizontal="center"/>
      <protection/>
    </xf>
    <xf numFmtId="9" fontId="14" fillId="0" borderId="0" xfId="21" applyNumberFormat="1">
      <alignment/>
      <protection/>
    </xf>
    <xf numFmtId="0" fontId="14" fillId="0" borderId="0" xfId="21" applyFill="1" applyBorder="1">
      <alignment/>
      <protection/>
    </xf>
    <xf numFmtId="168" fontId="7" fillId="0" borderId="0" xfId="21" applyNumberFormat="1" applyFont="1" applyFill="1" applyBorder="1" applyAlignment="1">
      <alignment horizontal="center"/>
      <protection/>
    </xf>
    <xf numFmtId="166" fontId="14" fillId="0" borderId="0" xfId="21" applyNumberFormat="1">
      <alignment/>
      <protection/>
    </xf>
    <xf numFmtId="0" fontId="17" fillId="0" borderId="0" xfId="21" applyFont="1" applyFill="1">
      <alignment/>
      <protection/>
    </xf>
    <xf numFmtId="0" fontId="14" fillId="0" borderId="0" xfId="21" applyFill="1">
      <alignment/>
      <protection/>
    </xf>
    <xf numFmtId="0" fontId="0" fillId="0" borderId="0" xfId="21" applyFont="1">
      <alignment/>
      <protection/>
    </xf>
    <xf numFmtId="0" fontId="14" fillId="0" borderId="0" xfId="21" applyBorder="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wrapText="1"/>
      <protection/>
    </xf>
    <xf numFmtId="0" fontId="1" fillId="0" borderId="0" xfId="21" applyFont="1" applyFill="1" applyBorder="1" applyAlignment="1">
      <alignment horizontal="center" vertical="center" wrapText="1"/>
      <protection/>
    </xf>
    <xf numFmtId="0" fontId="14" fillId="0" borderId="0" xfId="22" applyNumberFormat="1" applyFill="1" applyAlignment="1">
      <alignment horizontal="center"/>
    </xf>
    <xf numFmtId="9" fontId="14" fillId="0" borderId="0" xfId="21" applyNumberFormat="1" applyFill="1" applyAlignment="1">
      <alignment horizontal="center"/>
      <protection/>
    </xf>
    <xf numFmtId="0" fontId="18" fillId="0" borderId="0" xfId="21" applyFont="1" applyFill="1" applyBorder="1" applyAlignment="1">
      <alignment horizontal="center"/>
      <protection/>
    </xf>
    <xf numFmtId="0" fontId="18" fillId="0" borderId="0" xfId="21" applyFont="1" applyFill="1" applyBorder="1">
      <alignment/>
      <protection/>
    </xf>
    <xf numFmtId="9" fontId="14" fillId="0" borderId="0" xfId="21" applyNumberFormat="1" applyFill="1" applyBorder="1">
      <alignment/>
      <protection/>
    </xf>
    <xf numFmtId="0" fontId="9" fillId="0" borderId="0" xfId="21" applyFont="1">
      <alignment/>
      <protection/>
    </xf>
    <xf numFmtId="0" fontId="14" fillId="0" borderId="0" xfId="21" applyFill="1" applyAlignment="1">
      <alignment horizontal="center"/>
      <protection/>
    </xf>
    <xf numFmtId="0" fontId="18" fillId="0" borderId="0" xfId="21" applyFont="1" applyFill="1" applyAlignment="1">
      <alignment horizontal="center"/>
      <protection/>
    </xf>
    <xf numFmtId="0" fontId="18" fillId="0" borderId="0" xfId="21" applyFont="1" applyFill="1">
      <alignment/>
      <protection/>
    </xf>
    <xf numFmtId="0" fontId="17" fillId="0" borderId="0" xfId="21" applyFont="1">
      <alignment/>
      <protection/>
    </xf>
    <xf numFmtId="173" fontId="14" fillId="0" borderId="0" xfId="22" applyNumberFormat="1" applyFill="1" applyAlignment="1">
      <alignment horizontal="center"/>
    </xf>
    <xf numFmtId="0" fontId="7" fillId="0" borderId="0" xfId="21" applyFont="1" quotePrefix="1">
      <alignment/>
      <protection/>
    </xf>
    <xf numFmtId="0" fontId="7" fillId="0" borderId="0" xfId="21" applyFont="1">
      <alignment/>
      <protection/>
    </xf>
    <xf numFmtId="9" fontId="14" fillId="0" borderId="0" xfId="21" applyNumberFormat="1" applyFill="1">
      <alignment/>
      <protection/>
    </xf>
    <xf numFmtId="0" fontId="14" fillId="0" borderId="0" xfId="21" applyNumberFormat="1">
      <alignment/>
      <protection/>
    </xf>
    <xf numFmtId="0" fontId="2" fillId="0" borderId="0" xfId="21" applyFont="1" applyAlignment="1">
      <alignment horizontal="right"/>
      <protection/>
    </xf>
    <xf numFmtId="0" fontId="3" fillId="0" borderId="0" xfId="21" applyFont="1">
      <alignment/>
      <protection/>
    </xf>
    <xf numFmtId="9" fontId="0" fillId="4" borderId="0" xfId="0" applyNumberFormat="1" applyFill="1" applyBorder="1" applyAlignment="1" applyProtection="1">
      <alignment horizontal="center"/>
      <protection hidden="1"/>
    </xf>
    <xf numFmtId="0" fontId="19" fillId="4" borderId="0" xfId="0" applyFont="1" applyFill="1" applyBorder="1" applyAlignment="1" applyProtection="1">
      <alignment horizontal="center"/>
      <protection hidden="1"/>
    </xf>
    <xf numFmtId="1" fontId="19" fillId="4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9" fontId="5" fillId="3" borderId="0" xfId="22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1" fontId="38" fillId="4" borderId="0" xfId="0" applyNumberFormat="1" applyFont="1" applyFill="1" applyBorder="1" applyAlignment="1" applyProtection="1">
      <alignment horizontal="center"/>
      <protection hidden="1"/>
    </xf>
    <xf numFmtId="1" fontId="23" fillId="4" borderId="0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right"/>
      <protection hidden="1"/>
    </xf>
    <xf numFmtId="0" fontId="30" fillId="0" borderId="0" xfId="0" applyFont="1" applyAlignment="1" applyProtection="1">
      <alignment/>
      <protection hidden="1"/>
    </xf>
    <xf numFmtId="9" fontId="28" fillId="0" borderId="0" xfId="0" applyNumberFormat="1" applyFont="1" applyAlignment="1" applyProtection="1">
      <alignment/>
      <protection hidden="1"/>
    </xf>
    <xf numFmtId="0" fontId="28" fillId="0" borderId="0" xfId="0" applyNumberFormat="1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9" fontId="29" fillId="0" borderId="0" xfId="22" applyFont="1" applyAlignment="1" applyProtection="1">
      <alignment horizontal="center"/>
      <protection hidden="1"/>
    </xf>
    <xf numFmtId="1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0" fillId="6" borderId="0" xfId="0" applyFill="1" applyBorder="1" applyAlignment="1">
      <alignment/>
    </xf>
    <xf numFmtId="0" fontId="11" fillId="6" borderId="14" xfId="0" applyFon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 applyProtection="1">
      <alignment/>
      <protection hidden="1"/>
    </xf>
    <xf numFmtId="0" fontId="0" fillId="6" borderId="17" xfId="0" applyFill="1" applyBorder="1" applyAlignment="1">
      <alignment/>
    </xf>
    <xf numFmtId="0" fontId="24" fillId="2" borderId="17" xfId="0" applyFont="1" applyFill="1" applyBorder="1" applyAlignment="1" applyProtection="1">
      <alignment horizontal="center"/>
      <protection hidden="1"/>
    </xf>
    <xf numFmtId="0" fontId="25" fillId="3" borderId="17" xfId="0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/>
      <protection hidden="1"/>
    </xf>
    <xf numFmtId="0" fontId="40" fillId="0" borderId="16" xfId="0" applyFont="1" applyFill="1" applyBorder="1" applyAlignment="1" applyProtection="1">
      <alignment horizontal="center" vertical="center"/>
      <protection hidden="1"/>
    </xf>
    <xf numFmtId="9" fontId="40" fillId="0" borderId="16" xfId="22" applyFont="1" applyFill="1" applyBorder="1" applyAlignment="1" applyProtection="1">
      <alignment horizontal="center" vertical="center"/>
      <protection hidden="1"/>
    </xf>
    <xf numFmtId="1" fontId="40" fillId="0" borderId="16" xfId="0" applyNumberFormat="1" applyFont="1" applyFill="1" applyBorder="1" applyAlignment="1" applyProtection="1">
      <alignment horizontal="center" vertical="center"/>
      <protection hidden="1"/>
    </xf>
    <xf numFmtId="0" fontId="41" fillId="0" borderId="16" xfId="0" applyFont="1" applyFill="1" applyBorder="1" applyAlignment="1" applyProtection="1">
      <alignment horizontal="center" vertical="center"/>
      <protection hidden="1"/>
    </xf>
    <xf numFmtId="0" fontId="9" fillId="2" borderId="17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 applyProtection="1">
      <alignment horizontal="right" vertical="center"/>
      <protection hidden="1"/>
    </xf>
    <xf numFmtId="9" fontId="29" fillId="0" borderId="0" xfId="0" applyNumberFormat="1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9" fillId="3" borderId="17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48" fillId="0" borderId="12" xfId="15" applyFont="1" applyBorder="1" applyAlignment="1" applyProtection="1">
      <alignment horizontal="center" vertical="center"/>
      <protection hidden="1"/>
    </xf>
    <xf numFmtId="0" fontId="48" fillId="6" borderId="16" xfId="0" applyFont="1" applyFill="1" applyBorder="1" applyAlignment="1">
      <alignment vertical="top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50" fillId="0" borderId="0" xfId="0" applyFont="1" applyBorder="1" applyAlignment="1">
      <alignment/>
    </xf>
    <xf numFmtId="0" fontId="15" fillId="3" borderId="9" xfId="21" applyFont="1" applyFill="1" applyBorder="1" applyAlignment="1">
      <alignment horizontal="center" vertical="center" wrapText="1"/>
      <protection/>
    </xf>
    <xf numFmtId="0" fontId="14" fillId="3" borderId="11" xfId="21" applyFill="1" applyBorder="1" applyAlignment="1">
      <alignment/>
      <protection/>
    </xf>
    <xf numFmtId="0" fontId="15" fillId="5" borderId="9" xfId="21" applyFont="1" applyFill="1" applyBorder="1" applyAlignment="1">
      <alignment horizontal="center" vertical="center" wrapText="1"/>
      <protection/>
    </xf>
    <xf numFmtId="0" fontId="14" fillId="5" borderId="11" xfId="21" applyFill="1" applyBorder="1" applyAlignment="1">
      <alignment/>
      <protection/>
    </xf>
    <xf numFmtId="0" fontId="15" fillId="0" borderId="14" xfId="21" applyFont="1" applyFill="1" applyBorder="1" applyAlignment="1">
      <alignment horizontal="center" vertical="center" wrapText="1"/>
      <protection/>
    </xf>
    <xf numFmtId="0" fontId="14" fillId="0" borderId="19" xfId="21" applyFont="1" applyBorder="1" applyAlignme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er_repJoanV" xfId="21"/>
    <cellStyle name="Percent" xfId="22"/>
  </cellStyles>
  <dxfs count="6">
    <dxf>
      <font>
        <b/>
        <i val="0"/>
        <color rgb="FF008000"/>
      </font>
      <border/>
    </dxf>
    <dxf>
      <font>
        <color rgb="FF0000FF"/>
      </font>
      <border/>
    </dxf>
    <dxf>
      <font>
        <color rgb="FFFF0000"/>
      </font>
      <border/>
    </dxf>
    <dxf>
      <font>
        <b/>
        <i val="0"/>
        <color rgb="FFCCFFCC"/>
      </font>
      <border/>
    </dxf>
    <dxf>
      <font>
        <color rgb="FFCCFFCC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Valoración de la carga física</a:t>
            </a:r>
          </a:p>
        </c:rich>
      </c:tx>
      <c:layout>
        <c:manualLayout>
          <c:xMode val="factor"/>
          <c:yMode val="factor"/>
          <c:x val="0.008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85"/>
          <c:w val="0.97425"/>
          <c:h val="0.739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CálculoF!$K$24</c:f>
              <c:strCache>
                <c:ptCount val="1"/>
                <c:pt idx="0">
                  <c:v>Rep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CálculoF!$L$24:$V$24</c:f>
              <c:numCache/>
            </c:numRef>
          </c:val>
        </c:ser>
        <c:ser>
          <c:idx val="3"/>
          <c:order val="3"/>
          <c:tx>
            <c:strRef>
              <c:f>CálculoF!$K$25</c:f>
              <c:strCache>
                <c:ptCount val="1"/>
                <c:pt idx="0">
                  <c:v>Ser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CálculoF!$L$25:$V$25</c:f>
              <c:numCache/>
            </c:numRef>
          </c:val>
        </c:ser>
        <c:gapWidth val="80"/>
        <c:axId val="15078026"/>
        <c:axId val="34609571"/>
      </c:barChart>
      <c:lineChart>
        <c:grouping val="standard"/>
        <c:varyColors val="0"/>
        <c:ser>
          <c:idx val="0"/>
          <c:order val="0"/>
          <c:tx>
            <c:strRef>
              <c:f>CálculoF!$K$22</c:f>
              <c:strCache>
                <c:ptCount val="1"/>
                <c:pt idx="0">
                  <c:v>%It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FFFF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FFFF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FFFF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FFFF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FFFF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FFFF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FFFF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FFFF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FFFF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CálculoF!$L$22:$V$22</c:f>
              <c:numCache/>
            </c:numRef>
          </c:val>
          <c:smooth val="1"/>
        </c:ser>
        <c:ser>
          <c:idx val="1"/>
          <c:order val="1"/>
          <c:tx>
            <c:strRef>
              <c:f>CálculoF!$K$23</c:f>
              <c:strCache>
                <c:ptCount val="1"/>
                <c:pt idx="0">
                  <c:v>%Ir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CálculoF!$L$23:$V$23</c:f>
              <c:numCache/>
            </c:numRef>
          </c:val>
          <c:smooth val="1"/>
        </c:ser>
        <c:marker val="1"/>
        <c:axId val="64153464"/>
        <c:axId val="48511129"/>
      </c:lineChart>
      <c:catAx>
        <c:axId val="6415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Sesiones</a:t>
                </a:r>
              </a:p>
            </c:rich>
          </c:tx>
          <c:layout>
            <c:manualLayout>
              <c:xMode val="factor"/>
              <c:yMode val="factor"/>
              <c:x val="0.01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511129"/>
        <c:crosses val="autoZero"/>
        <c:auto val="1"/>
        <c:lblOffset val="100"/>
        <c:noMultiLvlLbl val="0"/>
      </c:catAx>
      <c:valAx>
        <c:axId val="48511129"/>
        <c:scaling>
          <c:orientation val="minMax"/>
          <c:max val="1.2"/>
          <c:min val="0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153464"/>
        <c:crossesAt val="1"/>
        <c:crossBetween val="between"/>
        <c:dispUnits/>
        <c:majorUnit val="0.2"/>
      </c:valAx>
      <c:catAx>
        <c:axId val="15078026"/>
        <c:scaling>
          <c:orientation val="minMax"/>
        </c:scaling>
        <c:axPos val="b"/>
        <c:delete val="1"/>
        <c:majorTickMark val="in"/>
        <c:minorTickMark val="none"/>
        <c:tickLblPos val="nextTo"/>
        <c:crossAx val="34609571"/>
        <c:crosses val="autoZero"/>
        <c:auto val="1"/>
        <c:lblOffset val="100"/>
        <c:noMultiLvlLbl val="0"/>
      </c:catAx>
      <c:valAx>
        <c:axId val="346095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078026"/>
        <c:crosses val="max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775"/>
          <c:y val="0.13275"/>
          <c:w val="0.53325"/>
          <c:h val="0.078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Ejemplo de un programa de entrenamiento de resistencia a la fuerza (70-100%Ir)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875"/>
          <c:w val="0.955"/>
          <c:h val="0.769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CálculoF!$K$33</c:f>
              <c:strCache>
                <c:ptCount val="1"/>
                <c:pt idx="0">
                  <c:v>Rep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CálculoF!$L$33:$W$33</c:f>
              <c:numCache/>
            </c:numRef>
          </c:val>
        </c:ser>
        <c:ser>
          <c:idx val="3"/>
          <c:order val="3"/>
          <c:tx>
            <c:strRef>
              <c:f>CálculoF!$K$34</c:f>
              <c:strCache>
                <c:ptCount val="1"/>
                <c:pt idx="0">
                  <c:v>Ser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CálculoF!$L$34:$W$34</c:f>
              <c:numCache/>
            </c:numRef>
          </c:val>
        </c:ser>
        <c:gapWidth val="80"/>
        <c:axId val="64645462"/>
        <c:axId val="62779071"/>
      </c:barChart>
      <c:lineChart>
        <c:grouping val="standard"/>
        <c:varyColors val="0"/>
        <c:ser>
          <c:idx val="0"/>
          <c:order val="0"/>
          <c:tx>
            <c:strRef>
              <c:f>CálculoF!$K$31</c:f>
              <c:strCache>
                <c:ptCount val="1"/>
                <c:pt idx="0">
                  <c:v>%It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CálculoF!$L$31:$W$31</c:f>
              <c:numCache/>
            </c:numRef>
          </c:val>
          <c:smooth val="1"/>
        </c:ser>
        <c:ser>
          <c:idx val="1"/>
          <c:order val="1"/>
          <c:tx>
            <c:strRef>
              <c:f>CálculoF!$K$32</c:f>
              <c:strCache>
                <c:ptCount val="1"/>
                <c:pt idx="0">
                  <c:v>%Ir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7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CálculoF!$L$32:$W$32</c:f>
              <c:numCache/>
            </c:numRef>
          </c:val>
          <c:smooth val="1"/>
        </c:ser>
        <c:marker val="1"/>
        <c:axId val="8653732"/>
        <c:axId val="49631637"/>
      </c:lineChart>
      <c:catAx>
        <c:axId val="8653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Sesiones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631637"/>
        <c:crosses val="autoZero"/>
        <c:auto val="1"/>
        <c:lblOffset val="100"/>
        <c:noMultiLvlLbl val="0"/>
      </c:catAx>
      <c:valAx>
        <c:axId val="49631637"/>
        <c:scaling>
          <c:orientation val="minMax"/>
          <c:max val="1.2"/>
          <c:min val="0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53732"/>
        <c:crossesAt val="1"/>
        <c:crossBetween val="between"/>
        <c:dispUnits/>
        <c:majorUnit val="0.2"/>
      </c:valAx>
      <c:catAx>
        <c:axId val="64645462"/>
        <c:scaling>
          <c:orientation val="minMax"/>
        </c:scaling>
        <c:axPos val="b"/>
        <c:delete val="1"/>
        <c:majorTickMark val="in"/>
        <c:minorTickMark val="none"/>
        <c:tickLblPos val="nextTo"/>
        <c:crossAx val="62779071"/>
        <c:crosses val="autoZero"/>
        <c:auto val="1"/>
        <c:lblOffset val="100"/>
        <c:noMultiLvlLbl val="0"/>
      </c:catAx>
      <c:valAx>
        <c:axId val="62779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645462"/>
        <c:crosses val="max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8"/>
          <c:y val="0.12025"/>
          <c:w val="0.551"/>
          <c:h val="0.074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6.emf" /><Relationship Id="rId4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8</xdr:row>
      <xdr:rowOff>180975</xdr:rowOff>
    </xdr:from>
    <xdr:to>
      <xdr:col>22</xdr:col>
      <xdr:colOff>352425</xdr:colOff>
      <xdr:row>19</xdr:row>
      <xdr:rowOff>114300</xdr:rowOff>
    </xdr:to>
    <xdr:graphicFrame>
      <xdr:nvGraphicFramePr>
        <xdr:cNvPr id="1" name="Chart 33"/>
        <xdr:cNvGraphicFramePr/>
      </xdr:nvGraphicFramePr>
      <xdr:xfrm>
        <a:off x="5619750" y="1704975"/>
        <a:ext cx="4600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0</xdr:row>
      <xdr:rowOff>0</xdr:rowOff>
    </xdr:from>
    <xdr:to>
      <xdr:col>22</xdr:col>
      <xdr:colOff>371475</xdr:colOff>
      <xdr:row>9</xdr:row>
      <xdr:rowOff>85725</xdr:rowOff>
    </xdr:to>
    <xdr:graphicFrame>
      <xdr:nvGraphicFramePr>
        <xdr:cNvPr id="2" name="Chart 48"/>
        <xdr:cNvGraphicFramePr/>
      </xdr:nvGraphicFramePr>
      <xdr:xfrm>
        <a:off x="5619750" y="0"/>
        <a:ext cx="46196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342900</xdr:colOff>
      <xdr:row>22</xdr:row>
      <xdr:rowOff>104775</xdr:rowOff>
    </xdr:from>
    <xdr:to>
      <xdr:col>21</xdr:col>
      <xdr:colOff>361950</xdr:colOff>
      <xdr:row>37</xdr:row>
      <xdr:rowOff>47625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4248150"/>
          <a:ext cx="38957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16</xdr:row>
      <xdr:rowOff>171450</xdr:rowOff>
    </xdr:from>
    <xdr:to>
      <xdr:col>3</xdr:col>
      <xdr:colOff>438150</xdr:colOff>
      <xdr:row>18</xdr:row>
      <xdr:rowOff>85725</xdr:rowOff>
    </xdr:to>
    <xdr:pic>
      <xdr:nvPicPr>
        <xdr:cNvPr id="4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3295650"/>
          <a:ext cx="1019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allas.org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D1869"/>
  <sheetViews>
    <sheetView showGridLines="0" zoomScale="125" zoomScaleNormal="125" workbookViewId="0" topLeftCell="AB1">
      <selection activeCell="AM14" sqref="AM14"/>
    </sheetView>
  </sheetViews>
  <sheetFormatPr defaultColWidth="11.5546875" defaultRowHeight="15"/>
  <cols>
    <col min="1" max="1" width="2.88671875" style="19" customWidth="1"/>
    <col min="2" max="2" width="5.5546875" style="19" customWidth="1"/>
    <col min="3" max="3" width="5.3359375" style="19" customWidth="1"/>
    <col min="4" max="4" width="3.88671875" style="19" customWidth="1"/>
    <col min="5" max="6" width="2.77734375" style="19" bestFit="1" customWidth="1"/>
    <col min="7" max="7" width="3.3359375" style="19" bestFit="1" customWidth="1"/>
    <col min="8" max="8" width="2.6640625" style="19" customWidth="1"/>
    <col min="9" max="9" width="2.77734375" style="19" bestFit="1" customWidth="1"/>
    <col min="10" max="10" width="2.6640625" style="19" customWidth="1"/>
    <col min="11" max="11" width="2.77734375" style="19" bestFit="1" customWidth="1"/>
    <col min="12" max="12" width="2.6640625" style="19" customWidth="1"/>
    <col min="13" max="13" width="2.77734375" style="19" bestFit="1" customWidth="1"/>
    <col min="14" max="14" width="2.6640625" style="19" customWidth="1"/>
    <col min="15" max="15" width="3.3359375" style="19" bestFit="1" customWidth="1"/>
    <col min="16" max="16" width="2.6640625" style="19" customWidth="1"/>
    <col min="17" max="17" width="3.3359375" style="19" bestFit="1" customWidth="1"/>
    <col min="18" max="18" width="2.6640625" style="19" customWidth="1"/>
    <col min="19" max="19" width="3.3359375" style="19" bestFit="1" customWidth="1"/>
    <col min="20" max="20" width="2.6640625" style="19" customWidth="1"/>
    <col min="21" max="21" width="2.77734375" style="19" bestFit="1" customWidth="1"/>
    <col min="22" max="22" width="2.6640625" style="19" customWidth="1"/>
    <col min="23" max="23" width="2.77734375" style="19" bestFit="1" customWidth="1"/>
    <col min="24" max="24" width="2.6640625" style="19" customWidth="1"/>
    <col min="25" max="26" width="3.3359375" style="19" bestFit="1" customWidth="1"/>
    <col min="27" max="27" width="2.88671875" style="19" customWidth="1"/>
    <col min="28" max="28" width="2.10546875" style="19" bestFit="1" customWidth="1"/>
    <col min="29" max="29" width="5.21484375" style="19" bestFit="1" customWidth="1"/>
    <col min="30" max="30" width="4.88671875" style="19" customWidth="1"/>
    <col min="31" max="31" width="4.99609375" style="19" customWidth="1"/>
    <col min="32" max="32" width="3.88671875" style="19" bestFit="1" customWidth="1"/>
    <col min="33" max="33" width="5.3359375" style="19" customWidth="1"/>
    <col min="34" max="34" width="5.21484375" style="19" bestFit="1" customWidth="1"/>
    <col min="35" max="36" width="4.99609375" style="19" customWidth="1"/>
    <col min="37" max="37" width="8.88671875" style="19" customWidth="1"/>
    <col min="38" max="38" width="4.99609375" style="19" customWidth="1"/>
    <col min="39" max="39" width="5.3359375" style="19" customWidth="1"/>
    <col min="40" max="16384" width="8.88671875" style="19" customWidth="1"/>
  </cols>
  <sheetData>
    <row r="1" ht="12.75">
      <c r="A1" s="18" t="s">
        <v>44</v>
      </c>
    </row>
    <row r="2" ht="5.25" customHeight="1"/>
    <row r="3" spans="1:39" ht="11.25" customHeight="1">
      <c r="A3" s="142" t="s">
        <v>21</v>
      </c>
      <c r="B3" s="140" t="s">
        <v>1</v>
      </c>
      <c r="C3" s="138" t="s">
        <v>34</v>
      </c>
      <c r="D3" s="142" t="s">
        <v>2</v>
      </c>
      <c r="E3" s="21" t="s">
        <v>22</v>
      </c>
      <c r="F3" s="21" t="s">
        <v>20</v>
      </c>
      <c r="G3" s="22" t="s">
        <v>22</v>
      </c>
      <c r="H3" s="22" t="s">
        <v>20</v>
      </c>
      <c r="I3" s="21" t="s">
        <v>22</v>
      </c>
      <c r="J3" s="21" t="s">
        <v>20</v>
      </c>
      <c r="K3" s="22" t="s">
        <v>22</v>
      </c>
      <c r="L3" s="22" t="s">
        <v>20</v>
      </c>
      <c r="M3" s="21" t="s">
        <v>22</v>
      </c>
      <c r="N3" s="21" t="s">
        <v>20</v>
      </c>
      <c r="O3" s="22" t="s">
        <v>22</v>
      </c>
      <c r="P3" s="22" t="s">
        <v>20</v>
      </c>
      <c r="Q3" s="21" t="s">
        <v>22</v>
      </c>
      <c r="R3" s="21" t="s">
        <v>20</v>
      </c>
      <c r="S3" s="22" t="s">
        <v>22</v>
      </c>
      <c r="T3" s="22" t="s">
        <v>20</v>
      </c>
      <c r="U3" s="21" t="s">
        <v>22</v>
      </c>
      <c r="V3" s="21" t="s">
        <v>20</v>
      </c>
      <c r="W3" s="22" t="s">
        <v>22</v>
      </c>
      <c r="X3" s="22" t="s">
        <v>20</v>
      </c>
      <c r="Y3" s="21" t="s">
        <v>22</v>
      </c>
      <c r="Z3" s="23" t="s">
        <v>20</v>
      </c>
      <c r="AB3" s="142" t="s">
        <v>21</v>
      </c>
      <c r="AC3" s="142" t="s">
        <v>2</v>
      </c>
      <c r="AD3" s="138" t="s">
        <v>23</v>
      </c>
      <c r="AE3" s="138" t="s">
        <v>23</v>
      </c>
      <c r="AF3" s="142" t="s">
        <v>2</v>
      </c>
      <c r="AG3" s="140" t="s">
        <v>24</v>
      </c>
      <c r="AH3" s="142" t="s">
        <v>2</v>
      </c>
      <c r="AI3" s="138" t="s">
        <v>23</v>
      </c>
      <c r="AJ3" s="20"/>
      <c r="AK3" s="138" t="s">
        <v>23</v>
      </c>
      <c r="AL3" s="138" t="s">
        <v>23</v>
      </c>
      <c r="AM3" s="140" t="s">
        <v>24</v>
      </c>
    </row>
    <row r="4" spans="1:39" ht="15.75" customHeight="1">
      <c r="A4" s="143"/>
      <c r="B4" s="141"/>
      <c r="C4" s="139"/>
      <c r="D4" s="143"/>
      <c r="E4" s="25">
        <v>0.5</v>
      </c>
      <c r="F4" s="25">
        <f>E4</f>
        <v>0.5</v>
      </c>
      <c r="G4" s="26">
        <f>E4+0.05</f>
        <v>0.55</v>
      </c>
      <c r="H4" s="27">
        <f>G4</f>
        <v>0.55</v>
      </c>
      <c r="I4" s="25">
        <f>G4+0.05</f>
        <v>0.6000000000000001</v>
      </c>
      <c r="J4" s="28">
        <f>I4</f>
        <v>0.6000000000000001</v>
      </c>
      <c r="K4" s="26">
        <f>I4+0.05</f>
        <v>0.6500000000000001</v>
      </c>
      <c r="L4" s="27">
        <f>K4</f>
        <v>0.6500000000000001</v>
      </c>
      <c r="M4" s="25">
        <f>K4+0.05</f>
        <v>0.7000000000000002</v>
      </c>
      <c r="N4" s="28">
        <f>M4</f>
        <v>0.7000000000000002</v>
      </c>
      <c r="O4" s="26">
        <f>M4+0.05</f>
        <v>0.7500000000000002</v>
      </c>
      <c r="P4" s="27">
        <f>O4</f>
        <v>0.7500000000000002</v>
      </c>
      <c r="Q4" s="25">
        <f>O4+0.05</f>
        <v>0.8000000000000003</v>
      </c>
      <c r="R4" s="28">
        <f>Q4</f>
        <v>0.8000000000000003</v>
      </c>
      <c r="S4" s="26">
        <f>Q4+0.05</f>
        <v>0.8500000000000003</v>
      </c>
      <c r="T4" s="27">
        <f>S4</f>
        <v>0.8500000000000003</v>
      </c>
      <c r="U4" s="25">
        <f>S4+0.05</f>
        <v>0.9000000000000004</v>
      </c>
      <c r="V4" s="28">
        <f>U4</f>
        <v>0.9000000000000004</v>
      </c>
      <c r="W4" s="26">
        <f>U4+0.05</f>
        <v>0.9500000000000004</v>
      </c>
      <c r="X4" s="27">
        <f>W4</f>
        <v>0.9500000000000004</v>
      </c>
      <c r="Y4" s="29">
        <f>W4+0.05</f>
        <v>1.0000000000000004</v>
      </c>
      <c r="Z4" s="30">
        <f>Y4</f>
        <v>1.0000000000000004</v>
      </c>
      <c r="AB4" s="143"/>
      <c r="AC4" s="143"/>
      <c r="AD4" s="139"/>
      <c r="AE4" s="139"/>
      <c r="AF4" s="143"/>
      <c r="AG4" s="141"/>
      <c r="AH4" s="143"/>
      <c r="AI4" s="139"/>
      <c r="AJ4" s="24"/>
      <c r="AK4" s="139"/>
      <c r="AL4" s="139"/>
      <c r="AM4" s="141"/>
    </row>
    <row r="5" spans="1:56" s="43" customFormat="1" ht="10.5" customHeight="1">
      <c r="A5" s="31">
        <v>1</v>
      </c>
      <c r="B5" s="32">
        <v>2.5</v>
      </c>
      <c r="C5" s="33">
        <v>61</v>
      </c>
      <c r="D5" s="34">
        <v>0.4</v>
      </c>
      <c r="E5" s="35">
        <f>ROUND(B5*$E$4,0)</f>
        <v>1</v>
      </c>
      <c r="F5" s="36">
        <f>ROUND(C5*$E$4,0)</f>
        <v>31</v>
      </c>
      <c r="G5" s="37">
        <f>ROUND(B5*$G$4,0)</f>
        <v>1</v>
      </c>
      <c r="H5" s="38">
        <f>ROUND(C5*$G$4,0)</f>
        <v>34</v>
      </c>
      <c r="I5" s="35">
        <f>ROUND(B5*$I$4,0)</f>
        <v>2</v>
      </c>
      <c r="J5" s="36">
        <f>ROUND(C5*$I$4,0)</f>
        <v>37</v>
      </c>
      <c r="K5" s="37">
        <f>ROUND(B5*$K$4,0)</f>
        <v>2</v>
      </c>
      <c r="L5" s="38">
        <f>ROUND(C5*$K$4,0)</f>
        <v>40</v>
      </c>
      <c r="M5" s="35">
        <f>ROUND(B5*$M$4,0)</f>
        <v>2</v>
      </c>
      <c r="N5" s="36">
        <f>ROUND(C5*$M$4,0)</f>
        <v>43</v>
      </c>
      <c r="O5" s="39">
        <f>ROUND(B5*$O$4,0)</f>
        <v>2</v>
      </c>
      <c r="P5" s="39">
        <f>ROUND(C5*$O$4,0)</f>
        <v>46</v>
      </c>
      <c r="Q5" s="40">
        <f>ROUND(B5*$Q$4,0)</f>
        <v>2</v>
      </c>
      <c r="R5" s="40">
        <f>ROUND(C5*$Q$4,0)</f>
        <v>49</v>
      </c>
      <c r="S5" s="39">
        <f>ROUND(B5*$S$4,0)</f>
        <v>2</v>
      </c>
      <c r="T5" s="39">
        <f>ROUND(C5*$S$4,0)</f>
        <v>52</v>
      </c>
      <c r="U5" s="40">
        <f>ROUND(B5*$U$4,0)</f>
        <v>2</v>
      </c>
      <c r="V5" s="40">
        <f>ROUND(C5*$U$4,0)</f>
        <v>55</v>
      </c>
      <c r="W5" s="39">
        <f aca="true" t="shared" si="0" ref="W5:W65">ROUND(B5*$W$4,0)</f>
        <v>2</v>
      </c>
      <c r="X5" s="39">
        <f aca="true" t="shared" si="1" ref="X5:X65">ROUND(C5*$W$4,0)</f>
        <v>58</v>
      </c>
      <c r="Y5" s="41">
        <f aca="true" t="shared" si="2" ref="Y5:Y36">B5</f>
        <v>2.5</v>
      </c>
      <c r="Z5" s="42">
        <f aca="true" t="shared" si="3" ref="Z5:Z36">C5</f>
        <v>61</v>
      </c>
      <c r="AB5" s="31">
        <v>1</v>
      </c>
      <c r="AC5" s="34">
        <v>0.4</v>
      </c>
      <c r="AD5" s="44">
        <v>61</v>
      </c>
      <c r="AE5" s="33">
        <v>1</v>
      </c>
      <c r="AF5" s="34">
        <v>1</v>
      </c>
      <c r="AG5" s="32">
        <v>2.5</v>
      </c>
      <c r="AH5" s="34">
        <v>0.4</v>
      </c>
      <c r="AI5" s="33">
        <v>61</v>
      </c>
      <c r="AJ5" s="33">
        <v>1</v>
      </c>
      <c r="AK5" s="19">
        <v>1</v>
      </c>
      <c r="AL5" s="33">
        <v>1</v>
      </c>
      <c r="AM5" s="32">
        <v>6.25</v>
      </c>
      <c r="AN5" s="46" t="s">
        <v>20</v>
      </c>
      <c r="AO5" s="45" t="s">
        <v>22</v>
      </c>
      <c r="AP5" s="45" t="s">
        <v>20</v>
      </c>
      <c r="AQ5" s="46" t="s">
        <v>22</v>
      </c>
      <c r="AR5" s="46" t="s">
        <v>20</v>
      </c>
      <c r="AS5" s="46" t="s">
        <v>22</v>
      </c>
      <c r="AT5" s="46" t="s">
        <v>20</v>
      </c>
      <c r="AU5" s="45" t="s">
        <v>22</v>
      </c>
      <c r="AV5" s="45" t="s">
        <v>20</v>
      </c>
      <c r="AW5" s="46" t="s">
        <v>22</v>
      </c>
      <c r="AX5" s="46" t="s">
        <v>20</v>
      </c>
      <c r="AY5" s="45" t="s">
        <v>22</v>
      </c>
      <c r="AZ5" s="45" t="s">
        <v>20</v>
      </c>
      <c r="BA5" s="46" t="s">
        <v>22</v>
      </c>
      <c r="BB5" s="46" t="s">
        <v>20</v>
      </c>
      <c r="BC5" s="45" t="s">
        <v>22</v>
      </c>
      <c r="BD5" s="47" t="s">
        <v>20</v>
      </c>
    </row>
    <row r="6" spans="1:39" ht="10.5" customHeight="1">
      <c r="A6" s="48">
        <v>2</v>
      </c>
      <c r="B6" s="32">
        <v>2.5625</v>
      </c>
      <c r="C6" s="33">
        <v>58.56097560975611</v>
      </c>
      <c r="D6" s="49">
        <v>0.41</v>
      </c>
      <c r="E6" s="35">
        <f aca="true" t="shared" si="4" ref="E6:E65">ROUND(B6*$E$4,0)</f>
        <v>1</v>
      </c>
      <c r="F6" s="36">
        <f aca="true" t="shared" si="5" ref="F6:F65">ROUND(C6*$E$4,0)</f>
        <v>29</v>
      </c>
      <c r="G6" s="37">
        <f aca="true" t="shared" si="6" ref="G6:G65">ROUND(B6*$G$4,0)</f>
        <v>1</v>
      </c>
      <c r="H6" s="38">
        <f aca="true" t="shared" si="7" ref="H6:H65">ROUND(C6*$G$4,0)</f>
        <v>32</v>
      </c>
      <c r="I6" s="35">
        <f aca="true" t="shared" si="8" ref="I6:I65">ROUND(B6*$I$4,0)</f>
        <v>2</v>
      </c>
      <c r="J6" s="36">
        <f aca="true" t="shared" si="9" ref="J6:J65">ROUND(C6*$I$4,0)</f>
        <v>35</v>
      </c>
      <c r="K6" s="37">
        <f aca="true" t="shared" si="10" ref="K6:K65">ROUND(B6*$K$4,0)</f>
        <v>2</v>
      </c>
      <c r="L6" s="38">
        <f aca="true" t="shared" si="11" ref="L6:L65">ROUND(C6*$K$4,0)</f>
        <v>38</v>
      </c>
      <c r="M6" s="35">
        <f aca="true" t="shared" si="12" ref="M6:M65">ROUND(B6*$M$4,0)</f>
        <v>2</v>
      </c>
      <c r="N6" s="36">
        <f aca="true" t="shared" si="13" ref="N6:N65">ROUND(C6*$M$4,0)</f>
        <v>41</v>
      </c>
      <c r="O6" s="38">
        <f aca="true" t="shared" si="14" ref="O6:O65">ROUND(B6*$O$4,0)</f>
        <v>2</v>
      </c>
      <c r="P6" s="38">
        <f aca="true" t="shared" si="15" ref="P6:P65">ROUND(C6*$O$4,0)</f>
        <v>44</v>
      </c>
      <c r="Q6" s="36">
        <f aca="true" t="shared" si="16" ref="Q6:Q65">ROUND(B6*$Q$4,0)</f>
        <v>2</v>
      </c>
      <c r="R6" s="36">
        <f aca="true" t="shared" si="17" ref="R6:R65">ROUND(C6*$Q$4,0)</f>
        <v>47</v>
      </c>
      <c r="S6" s="38">
        <f>ROUND(B6*$S$4,0)</f>
        <v>2</v>
      </c>
      <c r="T6" s="38">
        <f>ROUND(C6*$S$4,0)</f>
        <v>50</v>
      </c>
      <c r="U6" s="36">
        <f>ROUND(B6*$U$4,0)</f>
        <v>2</v>
      </c>
      <c r="V6" s="36">
        <f>ROUND(C6*$U$4,0)</f>
        <v>53</v>
      </c>
      <c r="W6" s="38">
        <f t="shared" si="0"/>
        <v>2</v>
      </c>
      <c r="X6" s="38">
        <f t="shared" si="1"/>
        <v>56</v>
      </c>
      <c r="Y6" s="37">
        <f t="shared" si="2"/>
        <v>2.5625</v>
      </c>
      <c r="Z6" s="50">
        <f t="shared" si="3"/>
        <v>58.56097560975611</v>
      </c>
      <c r="AB6" s="48">
        <v>2</v>
      </c>
      <c r="AC6" s="49">
        <v>0.41</v>
      </c>
      <c r="AD6" s="44">
        <v>58.56097560975611</v>
      </c>
      <c r="AE6" s="33">
        <v>1.4040404040404044</v>
      </c>
      <c r="AF6" s="49">
        <v>0.99</v>
      </c>
      <c r="AG6" s="32">
        <v>2.5625</v>
      </c>
      <c r="AH6" s="49">
        <v>0.41</v>
      </c>
      <c r="AI6" s="33">
        <v>58.56097560975611</v>
      </c>
      <c r="AJ6" s="33">
        <v>1</v>
      </c>
      <c r="AK6" s="19">
        <v>1.4040404040404044</v>
      </c>
      <c r="AL6" s="33">
        <v>1.4040404040404044</v>
      </c>
      <c r="AM6" s="32">
        <v>6.1875</v>
      </c>
    </row>
    <row r="7" spans="1:39" ht="10.5" customHeight="1">
      <c r="A7" s="48">
        <v>3</v>
      </c>
      <c r="B7" s="32">
        <v>2.625</v>
      </c>
      <c r="C7" s="33">
        <v>56.23809523809525</v>
      </c>
      <c r="D7" s="49">
        <v>0.42</v>
      </c>
      <c r="E7" s="35">
        <f t="shared" si="4"/>
        <v>1</v>
      </c>
      <c r="F7" s="36">
        <f t="shared" si="5"/>
        <v>28</v>
      </c>
      <c r="G7" s="37">
        <f t="shared" si="6"/>
        <v>1</v>
      </c>
      <c r="H7" s="38">
        <f t="shared" si="7"/>
        <v>31</v>
      </c>
      <c r="I7" s="35">
        <f t="shared" si="8"/>
        <v>2</v>
      </c>
      <c r="J7" s="36">
        <f t="shared" si="9"/>
        <v>34</v>
      </c>
      <c r="K7" s="37">
        <f t="shared" si="10"/>
        <v>2</v>
      </c>
      <c r="L7" s="38">
        <f t="shared" si="11"/>
        <v>37</v>
      </c>
      <c r="M7" s="35">
        <f t="shared" si="12"/>
        <v>2</v>
      </c>
      <c r="N7" s="36">
        <f t="shared" si="13"/>
        <v>39</v>
      </c>
      <c r="O7" s="38">
        <f t="shared" si="14"/>
        <v>2</v>
      </c>
      <c r="P7" s="38">
        <f t="shared" si="15"/>
        <v>42</v>
      </c>
      <c r="Q7" s="36">
        <f t="shared" si="16"/>
        <v>2</v>
      </c>
      <c r="R7" s="36">
        <f t="shared" si="17"/>
        <v>45</v>
      </c>
      <c r="S7" s="38">
        <f aca="true" t="shared" si="18" ref="S7:S65">ROUND(B7*$S$4,0)</f>
        <v>2</v>
      </c>
      <c r="T7" s="38">
        <f aca="true" t="shared" si="19" ref="T7:T65">ROUND(C7*$S$4,0)</f>
        <v>48</v>
      </c>
      <c r="U7" s="36">
        <f aca="true" t="shared" si="20" ref="U7:U65">ROUND(B7*$U$4,0)</f>
        <v>2</v>
      </c>
      <c r="V7" s="36">
        <f aca="true" t="shared" si="21" ref="V7:V65">ROUND(C7*$U$4,0)</f>
        <v>51</v>
      </c>
      <c r="W7" s="38">
        <f t="shared" si="0"/>
        <v>2</v>
      </c>
      <c r="X7" s="38">
        <f t="shared" si="1"/>
        <v>53</v>
      </c>
      <c r="Y7" s="37">
        <f t="shared" si="2"/>
        <v>2.625</v>
      </c>
      <c r="Z7" s="50">
        <f t="shared" si="3"/>
        <v>56.23809523809525</v>
      </c>
      <c r="AB7" s="48">
        <v>3</v>
      </c>
      <c r="AC7" s="49">
        <v>0.42</v>
      </c>
      <c r="AD7" s="44">
        <v>56.23809523809525</v>
      </c>
      <c r="AE7" s="33">
        <v>1.8163265306122458</v>
      </c>
      <c r="AF7" s="49">
        <v>0.98</v>
      </c>
      <c r="AG7" s="32">
        <v>2.625</v>
      </c>
      <c r="AH7" s="49">
        <v>0.42</v>
      </c>
      <c r="AI7" s="33">
        <v>56.23809523809525</v>
      </c>
      <c r="AJ7" s="33">
        <v>2</v>
      </c>
      <c r="AK7" s="19">
        <v>1.8163265306122458</v>
      </c>
      <c r="AL7" s="33">
        <v>1.8163265306122458</v>
      </c>
      <c r="AM7" s="32">
        <v>6.125</v>
      </c>
    </row>
    <row r="8" spans="1:39" ht="10.5" customHeight="1">
      <c r="A8" s="48">
        <v>4</v>
      </c>
      <c r="B8" s="32">
        <v>2.6875</v>
      </c>
      <c r="C8" s="33">
        <v>54.0232558139535</v>
      </c>
      <c r="D8" s="49">
        <v>0.43</v>
      </c>
      <c r="E8" s="35">
        <f t="shared" si="4"/>
        <v>1</v>
      </c>
      <c r="F8" s="36">
        <f t="shared" si="5"/>
        <v>27</v>
      </c>
      <c r="G8" s="37">
        <f t="shared" si="6"/>
        <v>1</v>
      </c>
      <c r="H8" s="38">
        <f t="shared" si="7"/>
        <v>30</v>
      </c>
      <c r="I8" s="35">
        <f t="shared" si="8"/>
        <v>2</v>
      </c>
      <c r="J8" s="36">
        <f t="shared" si="9"/>
        <v>32</v>
      </c>
      <c r="K8" s="37">
        <f t="shared" si="10"/>
        <v>2</v>
      </c>
      <c r="L8" s="38">
        <f t="shared" si="11"/>
        <v>35</v>
      </c>
      <c r="M8" s="35">
        <f t="shared" si="12"/>
        <v>2</v>
      </c>
      <c r="N8" s="36">
        <f t="shared" si="13"/>
        <v>38</v>
      </c>
      <c r="O8" s="38">
        <f t="shared" si="14"/>
        <v>2</v>
      </c>
      <c r="P8" s="38">
        <f t="shared" si="15"/>
        <v>41</v>
      </c>
      <c r="Q8" s="36">
        <f t="shared" si="16"/>
        <v>2</v>
      </c>
      <c r="R8" s="36">
        <f t="shared" si="17"/>
        <v>43</v>
      </c>
      <c r="S8" s="38">
        <f t="shared" si="18"/>
        <v>2</v>
      </c>
      <c r="T8" s="38">
        <f t="shared" si="19"/>
        <v>46</v>
      </c>
      <c r="U8" s="36">
        <f t="shared" si="20"/>
        <v>2</v>
      </c>
      <c r="V8" s="36">
        <f t="shared" si="21"/>
        <v>49</v>
      </c>
      <c r="W8" s="38">
        <f t="shared" si="0"/>
        <v>3</v>
      </c>
      <c r="X8" s="38">
        <f t="shared" si="1"/>
        <v>51</v>
      </c>
      <c r="Y8" s="37">
        <f t="shared" si="2"/>
        <v>2.6875</v>
      </c>
      <c r="Z8" s="50">
        <f t="shared" si="3"/>
        <v>54.0232558139535</v>
      </c>
      <c r="AB8" s="48">
        <v>4</v>
      </c>
      <c r="AC8" s="49">
        <v>0.43</v>
      </c>
      <c r="AD8" s="44">
        <v>54.0232558139535</v>
      </c>
      <c r="AE8" s="33">
        <v>2.2371134020618566</v>
      </c>
      <c r="AF8" s="49">
        <v>0.97</v>
      </c>
      <c r="AG8" s="32">
        <v>2.6875</v>
      </c>
      <c r="AH8" s="49">
        <v>0.43</v>
      </c>
      <c r="AI8" s="33">
        <v>54.0232558139535</v>
      </c>
      <c r="AJ8" s="33">
        <v>2</v>
      </c>
      <c r="AK8" s="19">
        <v>2.2371134020618566</v>
      </c>
      <c r="AL8" s="33">
        <v>2.2371134020618566</v>
      </c>
      <c r="AM8" s="32">
        <v>6.0625</v>
      </c>
    </row>
    <row r="9" spans="1:39" ht="10.5" customHeight="1">
      <c r="A9" s="48">
        <v>5</v>
      </c>
      <c r="B9" s="32">
        <v>2.75</v>
      </c>
      <c r="C9" s="33">
        <v>51.909090909090914</v>
      </c>
      <c r="D9" s="49">
        <v>0.44</v>
      </c>
      <c r="E9" s="35">
        <f t="shared" si="4"/>
        <v>1</v>
      </c>
      <c r="F9" s="36">
        <f t="shared" si="5"/>
        <v>26</v>
      </c>
      <c r="G9" s="37">
        <f t="shared" si="6"/>
        <v>2</v>
      </c>
      <c r="H9" s="38">
        <f t="shared" si="7"/>
        <v>29</v>
      </c>
      <c r="I9" s="35">
        <f t="shared" si="8"/>
        <v>2</v>
      </c>
      <c r="J9" s="36">
        <f t="shared" si="9"/>
        <v>31</v>
      </c>
      <c r="K9" s="37">
        <f t="shared" si="10"/>
        <v>2</v>
      </c>
      <c r="L9" s="38">
        <f t="shared" si="11"/>
        <v>34</v>
      </c>
      <c r="M9" s="35">
        <f t="shared" si="12"/>
        <v>2</v>
      </c>
      <c r="N9" s="36">
        <f t="shared" si="13"/>
        <v>36</v>
      </c>
      <c r="O9" s="38">
        <f t="shared" si="14"/>
        <v>2</v>
      </c>
      <c r="P9" s="38">
        <f t="shared" si="15"/>
        <v>39</v>
      </c>
      <c r="Q9" s="36">
        <f t="shared" si="16"/>
        <v>2</v>
      </c>
      <c r="R9" s="36">
        <f t="shared" si="17"/>
        <v>42</v>
      </c>
      <c r="S9" s="38">
        <f t="shared" si="18"/>
        <v>2</v>
      </c>
      <c r="T9" s="38">
        <f t="shared" si="19"/>
        <v>44</v>
      </c>
      <c r="U9" s="36">
        <f t="shared" si="20"/>
        <v>2</v>
      </c>
      <c r="V9" s="36">
        <f t="shared" si="21"/>
        <v>47</v>
      </c>
      <c r="W9" s="38">
        <f t="shared" si="0"/>
        <v>3</v>
      </c>
      <c r="X9" s="38">
        <f t="shared" si="1"/>
        <v>49</v>
      </c>
      <c r="Y9" s="37">
        <f t="shared" si="2"/>
        <v>2.75</v>
      </c>
      <c r="Z9" s="50">
        <f t="shared" si="3"/>
        <v>51.909090909090914</v>
      </c>
      <c r="AB9" s="48">
        <v>5</v>
      </c>
      <c r="AC9" s="49">
        <v>0.44</v>
      </c>
      <c r="AD9" s="44">
        <v>51.909090909090914</v>
      </c>
      <c r="AE9" s="33">
        <v>2.6666666666666683</v>
      </c>
      <c r="AF9" s="49">
        <v>0.96</v>
      </c>
      <c r="AG9" s="32">
        <v>2.75</v>
      </c>
      <c r="AH9" s="49">
        <v>0.44</v>
      </c>
      <c r="AI9" s="33">
        <v>51.909090909090914</v>
      </c>
      <c r="AJ9" s="33">
        <v>3</v>
      </c>
      <c r="AK9" s="19">
        <v>2.6666666666666683</v>
      </c>
      <c r="AL9" s="33">
        <v>2.6666666666666683</v>
      </c>
      <c r="AM9" s="32">
        <v>6</v>
      </c>
    </row>
    <row r="10" spans="1:39" ht="10.5" customHeight="1">
      <c r="A10" s="48">
        <v>6</v>
      </c>
      <c r="B10" s="32">
        <v>2.8125</v>
      </c>
      <c r="C10" s="33">
        <v>49.88888888888889</v>
      </c>
      <c r="D10" s="49">
        <v>0.45</v>
      </c>
      <c r="E10" s="35">
        <f t="shared" si="4"/>
        <v>1</v>
      </c>
      <c r="F10" s="36">
        <f t="shared" si="5"/>
        <v>25</v>
      </c>
      <c r="G10" s="37">
        <f t="shared" si="6"/>
        <v>2</v>
      </c>
      <c r="H10" s="38">
        <f t="shared" si="7"/>
        <v>27</v>
      </c>
      <c r="I10" s="35">
        <f t="shared" si="8"/>
        <v>2</v>
      </c>
      <c r="J10" s="36">
        <f t="shared" si="9"/>
        <v>30</v>
      </c>
      <c r="K10" s="37">
        <f t="shared" si="10"/>
        <v>2</v>
      </c>
      <c r="L10" s="38">
        <f t="shared" si="11"/>
        <v>32</v>
      </c>
      <c r="M10" s="35">
        <f t="shared" si="12"/>
        <v>2</v>
      </c>
      <c r="N10" s="36">
        <f t="shared" si="13"/>
        <v>35</v>
      </c>
      <c r="O10" s="38">
        <f t="shared" si="14"/>
        <v>2</v>
      </c>
      <c r="P10" s="38">
        <f t="shared" si="15"/>
        <v>37</v>
      </c>
      <c r="Q10" s="36">
        <f t="shared" si="16"/>
        <v>2</v>
      </c>
      <c r="R10" s="36">
        <f t="shared" si="17"/>
        <v>40</v>
      </c>
      <c r="S10" s="38">
        <f t="shared" si="18"/>
        <v>2</v>
      </c>
      <c r="T10" s="38">
        <f t="shared" si="19"/>
        <v>42</v>
      </c>
      <c r="U10" s="36">
        <f t="shared" si="20"/>
        <v>3</v>
      </c>
      <c r="V10" s="36">
        <f t="shared" si="21"/>
        <v>45</v>
      </c>
      <c r="W10" s="38">
        <f t="shared" si="0"/>
        <v>3</v>
      </c>
      <c r="X10" s="38">
        <f t="shared" si="1"/>
        <v>47</v>
      </c>
      <c r="Y10" s="37">
        <f t="shared" si="2"/>
        <v>2.8125</v>
      </c>
      <c r="Z10" s="50">
        <f t="shared" si="3"/>
        <v>49.88888888888889</v>
      </c>
      <c r="AB10" s="48">
        <v>6</v>
      </c>
      <c r="AC10" s="49">
        <v>0.45</v>
      </c>
      <c r="AD10" s="44">
        <v>49.88888888888889</v>
      </c>
      <c r="AE10" s="33">
        <v>3.105263157894739</v>
      </c>
      <c r="AF10" s="49">
        <v>0.95</v>
      </c>
      <c r="AG10" s="32">
        <v>2.8125</v>
      </c>
      <c r="AH10" s="49">
        <v>0.45</v>
      </c>
      <c r="AI10" s="33">
        <v>49.88888888888889</v>
      </c>
      <c r="AJ10" s="33">
        <v>3</v>
      </c>
      <c r="AK10" s="19">
        <v>3.105263157894739</v>
      </c>
      <c r="AL10" s="33">
        <v>3.105263157894739</v>
      </c>
      <c r="AM10" s="32">
        <v>5.9375</v>
      </c>
    </row>
    <row r="11" spans="1:39" ht="10.5" customHeight="1">
      <c r="A11" s="48">
        <v>7</v>
      </c>
      <c r="B11" s="32">
        <v>2.875</v>
      </c>
      <c r="C11" s="33">
        <v>47.95652173913044</v>
      </c>
      <c r="D11" s="49">
        <v>0.46</v>
      </c>
      <c r="E11" s="35">
        <f t="shared" si="4"/>
        <v>1</v>
      </c>
      <c r="F11" s="36">
        <f t="shared" si="5"/>
        <v>24</v>
      </c>
      <c r="G11" s="37">
        <f t="shared" si="6"/>
        <v>2</v>
      </c>
      <c r="H11" s="38">
        <f t="shared" si="7"/>
        <v>26</v>
      </c>
      <c r="I11" s="35">
        <f t="shared" si="8"/>
        <v>2</v>
      </c>
      <c r="J11" s="36">
        <f t="shared" si="9"/>
        <v>29</v>
      </c>
      <c r="K11" s="37">
        <f t="shared" si="10"/>
        <v>2</v>
      </c>
      <c r="L11" s="38">
        <f t="shared" si="11"/>
        <v>31</v>
      </c>
      <c r="M11" s="35">
        <f t="shared" si="12"/>
        <v>2</v>
      </c>
      <c r="N11" s="36">
        <f t="shared" si="13"/>
        <v>34</v>
      </c>
      <c r="O11" s="38">
        <f t="shared" si="14"/>
        <v>2</v>
      </c>
      <c r="P11" s="38">
        <f t="shared" si="15"/>
        <v>36</v>
      </c>
      <c r="Q11" s="36">
        <f t="shared" si="16"/>
        <v>2</v>
      </c>
      <c r="R11" s="36">
        <f t="shared" si="17"/>
        <v>38</v>
      </c>
      <c r="S11" s="38">
        <f t="shared" si="18"/>
        <v>2</v>
      </c>
      <c r="T11" s="38">
        <f t="shared" si="19"/>
        <v>41</v>
      </c>
      <c r="U11" s="36">
        <f t="shared" si="20"/>
        <v>3</v>
      </c>
      <c r="V11" s="36">
        <f t="shared" si="21"/>
        <v>43</v>
      </c>
      <c r="W11" s="38">
        <f t="shared" si="0"/>
        <v>3</v>
      </c>
      <c r="X11" s="38">
        <f t="shared" si="1"/>
        <v>46</v>
      </c>
      <c r="Y11" s="37">
        <f t="shared" si="2"/>
        <v>2.875</v>
      </c>
      <c r="Z11" s="50">
        <f t="shared" si="3"/>
        <v>47.95652173913044</v>
      </c>
      <c r="AB11" s="48">
        <v>7</v>
      </c>
      <c r="AC11" s="49">
        <v>0.46</v>
      </c>
      <c r="AD11" s="44">
        <v>47.95652173913044</v>
      </c>
      <c r="AE11" s="33">
        <v>3.5531914893617045</v>
      </c>
      <c r="AF11" s="49">
        <v>0.94</v>
      </c>
      <c r="AG11" s="32">
        <v>2.875</v>
      </c>
      <c r="AH11" s="49">
        <v>0.46</v>
      </c>
      <c r="AI11" s="33">
        <v>47.95652173913044</v>
      </c>
      <c r="AJ11" s="33">
        <v>4</v>
      </c>
      <c r="AK11" s="19">
        <v>3.5531914893617045</v>
      </c>
      <c r="AL11" s="33">
        <v>3.5531914893617045</v>
      </c>
      <c r="AM11" s="32">
        <v>5.875</v>
      </c>
    </row>
    <row r="12" spans="1:39" ht="10.5" customHeight="1">
      <c r="A12" s="48">
        <v>8</v>
      </c>
      <c r="B12" s="32">
        <v>2.9375</v>
      </c>
      <c r="C12" s="33">
        <v>46.10638297872341</v>
      </c>
      <c r="D12" s="49">
        <v>0.47</v>
      </c>
      <c r="E12" s="35">
        <f t="shared" si="4"/>
        <v>1</v>
      </c>
      <c r="F12" s="36">
        <f t="shared" si="5"/>
        <v>23</v>
      </c>
      <c r="G12" s="37">
        <f t="shared" si="6"/>
        <v>2</v>
      </c>
      <c r="H12" s="38">
        <f t="shared" si="7"/>
        <v>25</v>
      </c>
      <c r="I12" s="35">
        <f t="shared" si="8"/>
        <v>2</v>
      </c>
      <c r="J12" s="36">
        <f t="shared" si="9"/>
        <v>28</v>
      </c>
      <c r="K12" s="37">
        <f t="shared" si="10"/>
        <v>2</v>
      </c>
      <c r="L12" s="38">
        <f t="shared" si="11"/>
        <v>30</v>
      </c>
      <c r="M12" s="35">
        <f t="shared" si="12"/>
        <v>2</v>
      </c>
      <c r="N12" s="36">
        <f t="shared" si="13"/>
        <v>32</v>
      </c>
      <c r="O12" s="38">
        <f t="shared" si="14"/>
        <v>2</v>
      </c>
      <c r="P12" s="38">
        <f t="shared" si="15"/>
        <v>35</v>
      </c>
      <c r="Q12" s="36">
        <f t="shared" si="16"/>
        <v>2</v>
      </c>
      <c r="R12" s="36">
        <f t="shared" si="17"/>
        <v>37</v>
      </c>
      <c r="S12" s="38">
        <f t="shared" si="18"/>
        <v>2</v>
      </c>
      <c r="T12" s="38">
        <f t="shared" si="19"/>
        <v>39</v>
      </c>
      <c r="U12" s="36">
        <f t="shared" si="20"/>
        <v>3</v>
      </c>
      <c r="V12" s="36">
        <f t="shared" si="21"/>
        <v>41</v>
      </c>
      <c r="W12" s="38">
        <f t="shared" si="0"/>
        <v>3</v>
      </c>
      <c r="X12" s="38">
        <f t="shared" si="1"/>
        <v>44</v>
      </c>
      <c r="Y12" s="37">
        <f t="shared" si="2"/>
        <v>2.9375</v>
      </c>
      <c r="Z12" s="50">
        <f t="shared" si="3"/>
        <v>46.10638297872341</v>
      </c>
      <c r="AB12" s="48">
        <v>8</v>
      </c>
      <c r="AC12" s="49">
        <v>0.47</v>
      </c>
      <c r="AD12" s="44">
        <v>46.10638297872341</v>
      </c>
      <c r="AE12" s="33">
        <v>4.010752688172041</v>
      </c>
      <c r="AF12" s="49">
        <v>0.93</v>
      </c>
      <c r="AG12" s="32">
        <v>2.9375</v>
      </c>
      <c r="AH12" s="49">
        <v>0.47</v>
      </c>
      <c r="AI12" s="33">
        <v>46.10638297872341</v>
      </c>
      <c r="AJ12" s="33">
        <v>4</v>
      </c>
      <c r="AK12" s="19">
        <v>4.010752688172041</v>
      </c>
      <c r="AL12" s="33">
        <v>4.010752688172041</v>
      </c>
      <c r="AM12" s="32">
        <v>5.8125</v>
      </c>
    </row>
    <row r="13" spans="1:39" ht="10.5" customHeight="1">
      <c r="A13" s="48">
        <v>9</v>
      </c>
      <c r="B13" s="32">
        <v>3</v>
      </c>
      <c r="C13" s="33">
        <v>44.333333333333336</v>
      </c>
      <c r="D13" s="49">
        <v>0.48</v>
      </c>
      <c r="E13" s="35">
        <f t="shared" si="4"/>
        <v>2</v>
      </c>
      <c r="F13" s="36">
        <f t="shared" si="5"/>
        <v>22</v>
      </c>
      <c r="G13" s="37">
        <f t="shared" si="6"/>
        <v>2</v>
      </c>
      <c r="H13" s="38">
        <f t="shared" si="7"/>
        <v>24</v>
      </c>
      <c r="I13" s="35">
        <f t="shared" si="8"/>
        <v>2</v>
      </c>
      <c r="J13" s="36">
        <f t="shared" si="9"/>
        <v>27</v>
      </c>
      <c r="K13" s="37">
        <f t="shared" si="10"/>
        <v>2</v>
      </c>
      <c r="L13" s="38">
        <f t="shared" si="11"/>
        <v>29</v>
      </c>
      <c r="M13" s="35">
        <f t="shared" si="12"/>
        <v>2</v>
      </c>
      <c r="N13" s="36">
        <f t="shared" si="13"/>
        <v>31</v>
      </c>
      <c r="O13" s="38">
        <f t="shared" si="14"/>
        <v>2</v>
      </c>
      <c r="P13" s="38">
        <f t="shared" si="15"/>
        <v>33</v>
      </c>
      <c r="Q13" s="36">
        <f t="shared" si="16"/>
        <v>2</v>
      </c>
      <c r="R13" s="36">
        <f t="shared" si="17"/>
        <v>35</v>
      </c>
      <c r="S13" s="38">
        <f t="shared" si="18"/>
        <v>3</v>
      </c>
      <c r="T13" s="38">
        <f t="shared" si="19"/>
        <v>38</v>
      </c>
      <c r="U13" s="36">
        <f t="shared" si="20"/>
        <v>3</v>
      </c>
      <c r="V13" s="36">
        <f t="shared" si="21"/>
        <v>40</v>
      </c>
      <c r="W13" s="38">
        <f t="shared" si="0"/>
        <v>3</v>
      </c>
      <c r="X13" s="38">
        <f t="shared" si="1"/>
        <v>42</v>
      </c>
      <c r="Y13" s="37">
        <f t="shared" si="2"/>
        <v>3</v>
      </c>
      <c r="Z13" s="50">
        <f t="shared" si="3"/>
        <v>44.333333333333336</v>
      </c>
      <c r="AB13" s="48">
        <v>9</v>
      </c>
      <c r="AC13" s="49">
        <v>0.48</v>
      </c>
      <c r="AD13" s="44">
        <v>44.333333333333336</v>
      </c>
      <c r="AE13" s="33">
        <v>4.478260869565216</v>
      </c>
      <c r="AF13" s="49">
        <v>0.92</v>
      </c>
      <c r="AG13" s="32">
        <v>3</v>
      </c>
      <c r="AH13" s="49">
        <v>0.48</v>
      </c>
      <c r="AI13" s="33">
        <v>44.333333333333336</v>
      </c>
      <c r="AJ13" s="33">
        <v>4.478260869565216</v>
      </c>
      <c r="AK13" s="19">
        <v>4.478260869565216</v>
      </c>
      <c r="AL13" s="33">
        <v>4.478260869565216</v>
      </c>
      <c r="AM13" s="32">
        <v>5.75</v>
      </c>
    </row>
    <row r="14" spans="1:39" ht="10.5" customHeight="1">
      <c r="A14" s="48">
        <v>10</v>
      </c>
      <c r="B14" s="32">
        <v>3.0625</v>
      </c>
      <c r="C14" s="33">
        <v>42.632653061224495</v>
      </c>
      <c r="D14" s="49">
        <v>0.49</v>
      </c>
      <c r="E14" s="35">
        <f t="shared" si="4"/>
        <v>2</v>
      </c>
      <c r="F14" s="36">
        <f t="shared" si="5"/>
        <v>21</v>
      </c>
      <c r="G14" s="37">
        <f t="shared" si="6"/>
        <v>2</v>
      </c>
      <c r="H14" s="38">
        <f t="shared" si="7"/>
        <v>23</v>
      </c>
      <c r="I14" s="35">
        <f t="shared" si="8"/>
        <v>2</v>
      </c>
      <c r="J14" s="36">
        <f t="shared" si="9"/>
        <v>26</v>
      </c>
      <c r="K14" s="37">
        <f t="shared" si="10"/>
        <v>2</v>
      </c>
      <c r="L14" s="38">
        <f t="shared" si="11"/>
        <v>28</v>
      </c>
      <c r="M14" s="35">
        <f t="shared" si="12"/>
        <v>2</v>
      </c>
      <c r="N14" s="36">
        <f t="shared" si="13"/>
        <v>30</v>
      </c>
      <c r="O14" s="38">
        <f t="shared" si="14"/>
        <v>2</v>
      </c>
      <c r="P14" s="38">
        <f t="shared" si="15"/>
        <v>32</v>
      </c>
      <c r="Q14" s="36">
        <f t="shared" si="16"/>
        <v>2</v>
      </c>
      <c r="R14" s="36">
        <f t="shared" si="17"/>
        <v>34</v>
      </c>
      <c r="S14" s="38">
        <f t="shared" si="18"/>
        <v>3</v>
      </c>
      <c r="T14" s="38">
        <f t="shared" si="19"/>
        <v>36</v>
      </c>
      <c r="U14" s="36">
        <f t="shared" si="20"/>
        <v>3</v>
      </c>
      <c r="V14" s="36">
        <f t="shared" si="21"/>
        <v>38</v>
      </c>
      <c r="W14" s="38">
        <f t="shared" si="0"/>
        <v>3</v>
      </c>
      <c r="X14" s="38">
        <f t="shared" si="1"/>
        <v>41</v>
      </c>
      <c r="Y14" s="37">
        <f t="shared" si="2"/>
        <v>3.0625</v>
      </c>
      <c r="Z14" s="50">
        <f t="shared" si="3"/>
        <v>42.632653061224495</v>
      </c>
      <c r="AB14" s="48">
        <v>10</v>
      </c>
      <c r="AC14" s="49">
        <v>0.49</v>
      </c>
      <c r="AD14" s="44">
        <v>42.632653061224495</v>
      </c>
      <c r="AE14" s="33">
        <v>4.956043956043954</v>
      </c>
      <c r="AF14" s="49">
        <v>0.91</v>
      </c>
      <c r="AG14" s="32">
        <v>3.0625</v>
      </c>
      <c r="AH14" s="49">
        <v>0.49</v>
      </c>
      <c r="AI14" s="33">
        <v>42.632653061224495</v>
      </c>
      <c r="AJ14" s="33">
        <v>5</v>
      </c>
      <c r="AK14" s="19">
        <v>4.956043956043954</v>
      </c>
      <c r="AL14" s="33">
        <v>4.956043956043954</v>
      </c>
      <c r="AM14" s="32">
        <v>5.6875</v>
      </c>
    </row>
    <row r="15" spans="1:39" ht="10.5" customHeight="1">
      <c r="A15" s="48">
        <v>11</v>
      </c>
      <c r="B15" s="32">
        <v>3.125</v>
      </c>
      <c r="C15" s="33">
        <v>41</v>
      </c>
      <c r="D15" s="49">
        <v>0.5</v>
      </c>
      <c r="E15" s="35">
        <f t="shared" si="4"/>
        <v>2</v>
      </c>
      <c r="F15" s="36">
        <f t="shared" si="5"/>
        <v>21</v>
      </c>
      <c r="G15" s="37">
        <f t="shared" si="6"/>
        <v>2</v>
      </c>
      <c r="H15" s="38">
        <f t="shared" si="7"/>
        <v>23</v>
      </c>
      <c r="I15" s="35">
        <f t="shared" si="8"/>
        <v>2</v>
      </c>
      <c r="J15" s="36">
        <f t="shared" si="9"/>
        <v>25</v>
      </c>
      <c r="K15" s="37">
        <f t="shared" si="10"/>
        <v>2</v>
      </c>
      <c r="L15" s="38">
        <f t="shared" si="11"/>
        <v>27</v>
      </c>
      <c r="M15" s="35">
        <f t="shared" si="12"/>
        <v>2</v>
      </c>
      <c r="N15" s="36">
        <f t="shared" si="13"/>
        <v>29</v>
      </c>
      <c r="O15" s="38">
        <f t="shared" si="14"/>
        <v>2</v>
      </c>
      <c r="P15" s="38">
        <f t="shared" si="15"/>
        <v>31</v>
      </c>
      <c r="Q15" s="36">
        <f t="shared" si="16"/>
        <v>3</v>
      </c>
      <c r="R15" s="36">
        <f t="shared" si="17"/>
        <v>33</v>
      </c>
      <c r="S15" s="38">
        <f t="shared" si="18"/>
        <v>3</v>
      </c>
      <c r="T15" s="38">
        <f t="shared" si="19"/>
        <v>35</v>
      </c>
      <c r="U15" s="36">
        <f t="shared" si="20"/>
        <v>3</v>
      </c>
      <c r="V15" s="36">
        <f t="shared" si="21"/>
        <v>37</v>
      </c>
      <c r="W15" s="38">
        <f t="shared" si="0"/>
        <v>3</v>
      </c>
      <c r="X15" s="38">
        <f t="shared" si="1"/>
        <v>39</v>
      </c>
      <c r="Y15" s="37">
        <f t="shared" si="2"/>
        <v>3.125</v>
      </c>
      <c r="Z15" s="50">
        <f t="shared" si="3"/>
        <v>41</v>
      </c>
      <c r="AB15" s="48">
        <v>11</v>
      </c>
      <c r="AC15" s="49">
        <v>0.5</v>
      </c>
      <c r="AD15" s="44">
        <v>41</v>
      </c>
      <c r="AE15" s="33">
        <v>5.444444444444444</v>
      </c>
      <c r="AF15" s="49">
        <v>0.9</v>
      </c>
      <c r="AG15" s="32">
        <v>3.125</v>
      </c>
      <c r="AH15" s="49">
        <v>0.5</v>
      </c>
      <c r="AI15" s="33">
        <v>41</v>
      </c>
      <c r="AJ15" s="33">
        <v>5</v>
      </c>
      <c r="AK15" s="19">
        <v>5.444444444444444</v>
      </c>
      <c r="AL15" s="33">
        <v>5.444444444444444</v>
      </c>
      <c r="AM15" s="32">
        <v>5.625</v>
      </c>
    </row>
    <row r="16" spans="1:39" ht="10.5" customHeight="1">
      <c r="A16" s="48">
        <v>12</v>
      </c>
      <c r="B16" s="32">
        <v>3.1875</v>
      </c>
      <c r="C16" s="33">
        <v>39.43137254901961</v>
      </c>
      <c r="D16" s="49">
        <v>0.51</v>
      </c>
      <c r="E16" s="35">
        <f t="shared" si="4"/>
        <v>2</v>
      </c>
      <c r="F16" s="36">
        <f t="shared" si="5"/>
        <v>20</v>
      </c>
      <c r="G16" s="37">
        <f t="shared" si="6"/>
        <v>2</v>
      </c>
      <c r="H16" s="38">
        <f t="shared" si="7"/>
        <v>22</v>
      </c>
      <c r="I16" s="35">
        <f t="shared" si="8"/>
        <v>2</v>
      </c>
      <c r="J16" s="36">
        <f t="shared" si="9"/>
        <v>24</v>
      </c>
      <c r="K16" s="37">
        <f t="shared" si="10"/>
        <v>2</v>
      </c>
      <c r="L16" s="38">
        <f t="shared" si="11"/>
        <v>26</v>
      </c>
      <c r="M16" s="35">
        <f t="shared" si="12"/>
        <v>2</v>
      </c>
      <c r="N16" s="36">
        <f t="shared" si="13"/>
        <v>28</v>
      </c>
      <c r="O16" s="38">
        <f t="shared" si="14"/>
        <v>2</v>
      </c>
      <c r="P16" s="38">
        <f t="shared" si="15"/>
        <v>30</v>
      </c>
      <c r="Q16" s="36">
        <f t="shared" si="16"/>
        <v>3</v>
      </c>
      <c r="R16" s="36">
        <f t="shared" si="17"/>
        <v>32</v>
      </c>
      <c r="S16" s="38">
        <f t="shared" si="18"/>
        <v>3</v>
      </c>
      <c r="T16" s="38">
        <f t="shared" si="19"/>
        <v>34</v>
      </c>
      <c r="U16" s="36">
        <f t="shared" si="20"/>
        <v>3</v>
      </c>
      <c r="V16" s="36">
        <f t="shared" si="21"/>
        <v>35</v>
      </c>
      <c r="W16" s="38">
        <f t="shared" si="0"/>
        <v>3</v>
      </c>
      <c r="X16" s="38">
        <f t="shared" si="1"/>
        <v>37</v>
      </c>
      <c r="Y16" s="37">
        <f t="shared" si="2"/>
        <v>3.1875</v>
      </c>
      <c r="Z16" s="50">
        <f t="shared" si="3"/>
        <v>39.43137254901961</v>
      </c>
      <c r="AB16" s="48">
        <v>12</v>
      </c>
      <c r="AC16" s="49">
        <v>0.51</v>
      </c>
      <c r="AD16" s="44">
        <v>39.43137254901961</v>
      </c>
      <c r="AE16" s="33">
        <v>5.943820224719101</v>
      </c>
      <c r="AF16" s="49">
        <v>0.89</v>
      </c>
      <c r="AG16" s="32">
        <v>3.1875</v>
      </c>
      <c r="AH16" s="49">
        <v>0.51</v>
      </c>
      <c r="AI16" s="33">
        <v>39.43137254901961</v>
      </c>
      <c r="AJ16" s="33">
        <v>6</v>
      </c>
      <c r="AK16" s="19">
        <v>5.943820224719101</v>
      </c>
      <c r="AL16" s="33">
        <v>5.943820224719101</v>
      </c>
      <c r="AM16" s="32">
        <v>5.5625</v>
      </c>
    </row>
    <row r="17" spans="1:39" ht="10.5" customHeight="1">
      <c r="A17" s="48">
        <v>13</v>
      </c>
      <c r="B17" s="32">
        <v>3.25</v>
      </c>
      <c r="C17" s="33">
        <v>37.92307692307692</v>
      </c>
      <c r="D17" s="49">
        <v>0.52</v>
      </c>
      <c r="E17" s="35">
        <f t="shared" si="4"/>
        <v>2</v>
      </c>
      <c r="F17" s="36">
        <f t="shared" si="5"/>
        <v>19</v>
      </c>
      <c r="G17" s="37">
        <f t="shared" si="6"/>
        <v>2</v>
      </c>
      <c r="H17" s="38">
        <f t="shared" si="7"/>
        <v>21</v>
      </c>
      <c r="I17" s="35">
        <f t="shared" si="8"/>
        <v>2</v>
      </c>
      <c r="J17" s="36">
        <f t="shared" si="9"/>
        <v>23</v>
      </c>
      <c r="K17" s="37">
        <f t="shared" si="10"/>
        <v>2</v>
      </c>
      <c r="L17" s="38">
        <f t="shared" si="11"/>
        <v>25</v>
      </c>
      <c r="M17" s="35">
        <f t="shared" si="12"/>
        <v>2</v>
      </c>
      <c r="N17" s="36">
        <f t="shared" si="13"/>
        <v>27</v>
      </c>
      <c r="O17" s="38">
        <f t="shared" si="14"/>
        <v>2</v>
      </c>
      <c r="P17" s="38">
        <f t="shared" si="15"/>
        <v>28</v>
      </c>
      <c r="Q17" s="36">
        <f t="shared" si="16"/>
        <v>3</v>
      </c>
      <c r="R17" s="36">
        <f t="shared" si="17"/>
        <v>30</v>
      </c>
      <c r="S17" s="38">
        <f t="shared" si="18"/>
        <v>3</v>
      </c>
      <c r="T17" s="38">
        <f t="shared" si="19"/>
        <v>32</v>
      </c>
      <c r="U17" s="36">
        <f t="shared" si="20"/>
        <v>3</v>
      </c>
      <c r="V17" s="36">
        <f t="shared" si="21"/>
        <v>34</v>
      </c>
      <c r="W17" s="38">
        <f t="shared" si="0"/>
        <v>3</v>
      </c>
      <c r="X17" s="38">
        <f t="shared" si="1"/>
        <v>36</v>
      </c>
      <c r="Y17" s="37">
        <f t="shared" si="2"/>
        <v>3.25</v>
      </c>
      <c r="Z17" s="50">
        <f t="shared" si="3"/>
        <v>37.92307692307692</v>
      </c>
      <c r="AB17" s="48">
        <v>13</v>
      </c>
      <c r="AC17" s="49">
        <v>0.52</v>
      </c>
      <c r="AD17" s="44">
        <v>37.92307692307692</v>
      </c>
      <c r="AE17" s="33">
        <v>6.454545454545454</v>
      </c>
      <c r="AF17" s="49">
        <v>0.88</v>
      </c>
      <c r="AG17" s="32">
        <v>3.25</v>
      </c>
      <c r="AH17" s="49">
        <v>0.52</v>
      </c>
      <c r="AI17" s="33">
        <v>37.92307692307692</v>
      </c>
      <c r="AJ17" s="33">
        <v>6</v>
      </c>
      <c r="AK17" s="19">
        <v>6.454545454545454</v>
      </c>
      <c r="AL17" s="33">
        <v>6.454545454545454</v>
      </c>
      <c r="AM17" s="32">
        <v>5.5</v>
      </c>
    </row>
    <row r="18" spans="1:39" ht="10.5" customHeight="1">
      <c r="A18" s="48">
        <v>14</v>
      </c>
      <c r="B18" s="32">
        <v>3.3125</v>
      </c>
      <c r="C18" s="33">
        <v>36.471698113207545</v>
      </c>
      <c r="D18" s="49">
        <v>0.53</v>
      </c>
      <c r="E18" s="35">
        <f t="shared" si="4"/>
        <v>2</v>
      </c>
      <c r="F18" s="36">
        <f t="shared" si="5"/>
        <v>18</v>
      </c>
      <c r="G18" s="37">
        <f t="shared" si="6"/>
        <v>2</v>
      </c>
      <c r="H18" s="38">
        <f t="shared" si="7"/>
        <v>20</v>
      </c>
      <c r="I18" s="35">
        <f t="shared" si="8"/>
        <v>2</v>
      </c>
      <c r="J18" s="36">
        <f t="shared" si="9"/>
        <v>22</v>
      </c>
      <c r="K18" s="37">
        <f t="shared" si="10"/>
        <v>2</v>
      </c>
      <c r="L18" s="38">
        <f t="shared" si="11"/>
        <v>24</v>
      </c>
      <c r="M18" s="35">
        <f t="shared" si="12"/>
        <v>2</v>
      </c>
      <c r="N18" s="36">
        <f t="shared" si="13"/>
        <v>26</v>
      </c>
      <c r="O18" s="38">
        <f t="shared" si="14"/>
        <v>2</v>
      </c>
      <c r="P18" s="38">
        <f t="shared" si="15"/>
        <v>27</v>
      </c>
      <c r="Q18" s="36">
        <f t="shared" si="16"/>
        <v>3</v>
      </c>
      <c r="R18" s="36">
        <f t="shared" si="17"/>
        <v>29</v>
      </c>
      <c r="S18" s="38">
        <f t="shared" si="18"/>
        <v>3</v>
      </c>
      <c r="T18" s="38">
        <f t="shared" si="19"/>
        <v>31</v>
      </c>
      <c r="U18" s="36">
        <f t="shared" si="20"/>
        <v>3</v>
      </c>
      <c r="V18" s="36">
        <f t="shared" si="21"/>
        <v>33</v>
      </c>
      <c r="W18" s="38">
        <f t="shared" si="0"/>
        <v>3</v>
      </c>
      <c r="X18" s="38">
        <f t="shared" si="1"/>
        <v>35</v>
      </c>
      <c r="Y18" s="37">
        <f t="shared" si="2"/>
        <v>3.3125</v>
      </c>
      <c r="Z18" s="50">
        <f t="shared" si="3"/>
        <v>36.471698113207545</v>
      </c>
      <c r="AB18" s="48">
        <v>14</v>
      </c>
      <c r="AC18" s="49">
        <v>0.53</v>
      </c>
      <c r="AD18" s="44">
        <v>36.471698113207545</v>
      </c>
      <c r="AE18" s="33">
        <v>6.977011494252873</v>
      </c>
      <c r="AF18" s="49">
        <v>0.87</v>
      </c>
      <c r="AG18" s="32">
        <v>3.3125</v>
      </c>
      <c r="AH18" s="49">
        <v>0.53</v>
      </c>
      <c r="AI18" s="33">
        <v>36.471698113207545</v>
      </c>
      <c r="AJ18" s="33">
        <v>7</v>
      </c>
      <c r="AK18" s="19">
        <v>6.977011494252873</v>
      </c>
      <c r="AL18" s="33">
        <v>6.977011494252873</v>
      </c>
      <c r="AM18" s="32">
        <v>5.4375</v>
      </c>
    </row>
    <row r="19" spans="1:39" ht="10.5" customHeight="1">
      <c r="A19" s="48">
        <v>15</v>
      </c>
      <c r="B19" s="32">
        <v>3.375</v>
      </c>
      <c r="C19" s="33">
        <v>35.07407407407407</v>
      </c>
      <c r="D19" s="49">
        <v>0.54</v>
      </c>
      <c r="E19" s="35">
        <f t="shared" si="4"/>
        <v>2</v>
      </c>
      <c r="F19" s="36">
        <f t="shared" si="5"/>
        <v>18</v>
      </c>
      <c r="G19" s="37">
        <f t="shared" si="6"/>
        <v>2</v>
      </c>
      <c r="H19" s="38">
        <f t="shared" si="7"/>
        <v>19</v>
      </c>
      <c r="I19" s="35">
        <f t="shared" si="8"/>
        <v>2</v>
      </c>
      <c r="J19" s="36">
        <f t="shared" si="9"/>
        <v>21</v>
      </c>
      <c r="K19" s="37">
        <f t="shared" si="10"/>
        <v>2</v>
      </c>
      <c r="L19" s="38">
        <f t="shared" si="11"/>
        <v>23</v>
      </c>
      <c r="M19" s="35">
        <f t="shared" si="12"/>
        <v>2</v>
      </c>
      <c r="N19" s="36">
        <f t="shared" si="13"/>
        <v>25</v>
      </c>
      <c r="O19" s="38">
        <f t="shared" si="14"/>
        <v>3</v>
      </c>
      <c r="P19" s="38">
        <f t="shared" si="15"/>
        <v>26</v>
      </c>
      <c r="Q19" s="36">
        <f t="shared" si="16"/>
        <v>3</v>
      </c>
      <c r="R19" s="36">
        <f t="shared" si="17"/>
        <v>28</v>
      </c>
      <c r="S19" s="38">
        <f t="shared" si="18"/>
        <v>3</v>
      </c>
      <c r="T19" s="38">
        <f t="shared" si="19"/>
        <v>30</v>
      </c>
      <c r="U19" s="36">
        <f t="shared" si="20"/>
        <v>3</v>
      </c>
      <c r="V19" s="36">
        <f t="shared" si="21"/>
        <v>32</v>
      </c>
      <c r="W19" s="38">
        <f t="shared" si="0"/>
        <v>3</v>
      </c>
      <c r="X19" s="38">
        <f t="shared" si="1"/>
        <v>33</v>
      </c>
      <c r="Y19" s="37">
        <f t="shared" si="2"/>
        <v>3.375</v>
      </c>
      <c r="Z19" s="50">
        <f t="shared" si="3"/>
        <v>35.07407407407407</v>
      </c>
      <c r="AB19" s="48">
        <v>15</v>
      </c>
      <c r="AC19" s="49">
        <v>0.54</v>
      </c>
      <c r="AD19" s="44">
        <v>35.07407407407407</v>
      </c>
      <c r="AE19" s="33">
        <v>7.511627906976745</v>
      </c>
      <c r="AF19" s="49">
        <v>0.86</v>
      </c>
      <c r="AG19" s="32">
        <v>3.375</v>
      </c>
      <c r="AH19" s="49">
        <v>0.54</v>
      </c>
      <c r="AI19" s="33">
        <v>35.07407407407407</v>
      </c>
      <c r="AJ19" s="33">
        <v>8</v>
      </c>
      <c r="AK19" s="19">
        <v>7.51162790697675</v>
      </c>
      <c r="AL19" s="33">
        <v>7.511627906976745</v>
      </c>
      <c r="AM19" s="32">
        <v>5.375</v>
      </c>
    </row>
    <row r="20" spans="1:39" ht="10.5" customHeight="1">
      <c r="A20" s="48">
        <v>16</v>
      </c>
      <c r="B20" s="32">
        <v>3.4375</v>
      </c>
      <c r="C20" s="33">
        <v>33.72727272727273</v>
      </c>
      <c r="D20" s="49">
        <v>0.55</v>
      </c>
      <c r="E20" s="35">
        <f t="shared" si="4"/>
        <v>2</v>
      </c>
      <c r="F20" s="36">
        <f t="shared" si="5"/>
        <v>17</v>
      </c>
      <c r="G20" s="37">
        <f t="shared" si="6"/>
        <v>2</v>
      </c>
      <c r="H20" s="38">
        <f t="shared" si="7"/>
        <v>19</v>
      </c>
      <c r="I20" s="35">
        <f t="shared" si="8"/>
        <v>2</v>
      </c>
      <c r="J20" s="36">
        <f t="shared" si="9"/>
        <v>20</v>
      </c>
      <c r="K20" s="37">
        <f t="shared" si="10"/>
        <v>2</v>
      </c>
      <c r="L20" s="38">
        <f t="shared" si="11"/>
        <v>22</v>
      </c>
      <c r="M20" s="35">
        <f t="shared" si="12"/>
        <v>2</v>
      </c>
      <c r="N20" s="36">
        <f t="shared" si="13"/>
        <v>24</v>
      </c>
      <c r="O20" s="38">
        <f t="shared" si="14"/>
        <v>3</v>
      </c>
      <c r="P20" s="38">
        <f t="shared" si="15"/>
        <v>25</v>
      </c>
      <c r="Q20" s="36">
        <f t="shared" si="16"/>
        <v>3</v>
      </c>
      <c r="R20" s="36">
        <f t="shared" si="17"/>
        <v>27</v>
      </c>
      <c r="S20" s="38">
        <f t="shared" si="18"/>
        <v>3</v>
      </c>
      <c r="T20" s="38">
        <f t="shared" si="19"/>
        <v>29</v>
      </c>
      <c r="U20" s="36">
        <f t="shared" si="20"/>
        <v>3</v>
      </c>
      <c r="V20" s="36">
        <f t="shared" si="21"/>
        <v>30</v>
      </c>
      <c r="W20" s="38">
        <f t="shared" si="0"/>
        <v>3</v>
      </c>
      <c r="X20" s="38">
        <f t="shared" si="1"/>
        <v>32</v>
      </c>
      <c r="Y20" s="37">
        <f t="shared" si="2"/>
        <v>3.4375</v>
      </c>
      <c r="Z20" s="50">
        <f t="shared" si="3"/>
        <v>33.72727272727273</v>
      </c>
      <c r="AB20" s="48">
        <v>16</v>
      </c>
      <c r="AC20" s="49">
        <v>0.55</v>
      </c>
      <c r="AD20" s="44">
        <v>33.72727272727273</v>
      </c>
      <c r="AE20" s="33">
        <v>8.058823529411766</v>
      </c>
      <c r="AF20" s="49">
        <v>0.85</v>
      </c>
      <c r="AG20" s="32">
        <v>3.4375</v>
      </c>
      <c r="AH20" s="49">
        <v>0.55</v>
      </c>
      <c r="AI20" s="33">
        <v>33.72727272727273</v>
      </c>
      <c r="AJ20" s="33">
        <v>8</v>
      </c>
      <c r="AK20" s="19">
        <v>8.058823529411766</v>
      </c>
      <c r="AL20" s="33">
        <v>8.058823529411766</v>
      </c>
      <c r="AM20" s="32">
        <v>5.3125</v>
      </c>
    </row>
    <row r="21" spans="1:39" ht="10.5" customHeight="1">
      <c r="A21" s="48">
        <v>17</v>
      </c>
      <c r="B21" s="32">
        <v>3.5</v>
      </c>
      <c r="C21" s="33">
        <v>32.42857142857142</v>
      </c>
      <c r="D21" s="49">
        <v>0.56</v>
      </c>
      <c r="E21" s="35">
        <f t="shared" si="4"/>
        <v>2</v>
      </c>
      <c r="F21" s="36">
        <f t="shared" si="5"/>
        <v>16</v>
      </c>
      <c r="G21" s="37">
        <f t="shared" si="6"/>
        <v>2</v>
      </c>
      <c r="H21" s="38">
        <f t="shared" si="7"/>
        <v>18</v>
      </c>
      <c r="I21" s="35">
        <f t="shared" si="8"/>
        <v>2</v>
      </c>
      <c r="J21" s="36">
        <f t="shared" si="9"/>
        <v>19</v>
      </c>
      <c r="K21" s="37">
        <f t="shared" si="10"/>
        <v>2</v>
      </c>
      <c r="L21" s="38">
        <f t="shared" si="11"/>
        <v>21</v>
      </c>
      <c r="M21" s="35">
        <f t="shared" si="12"/>
        <v>2</v>
      </c>
      <c r="N21" s="36">
        <f t="shared" si="13"/>
        <v>23</v>
      </c>
      <c r="O21" s="38">
        <f t="shared" si="14"/>
        <v>3</v>
      </c>
      <c r="P21" s="38">
        <f t="shared" si="15"/>
        <v>24</v>
      </c>
      <c r="Q21" s="36">
        <f t="shared" si="16"/>
        <v>3</v>
      </c>
      <c r="R21" s="36">
        <f t="shared" si="17"/>
        <v>26</v>
      </c>
      <c r="S21" s="38">
        <f t="shared" si="18"/>
        <v>3</v>
      </c>
      <c r="T21" s="38">
        <f t="shared" si="19"/>
        <v>28</v>
      </c>
      <c r="U21" s="36">
        <f t="shared" si="20"/>
        <v>3</v>
      </c>
      <c r="V21" s="36">
        <f t="shared" si="21"/>
        <v>29</v>
      </c>
      <c r="W21" s="38">
        <f t="shared" si="0"/>
        <v>3</v>
      </c>
      <c r="X21" s="38">
        <f t="shared" si="1"/>
        <v>31</v>
      </c>
      <c r="Y21" s="37">
        <f t="shared" si="2"/>
        <v>3.5</v>
      </c>
      <c r="Z21" s="50">
        <f t="shared" si="3"/>
        <v>32.42857142857142</v>
      </c>
      <c r="AB21" s="48">
        <v>17</v>
      </c>
      <c r="AC21" s="49">
        <v>0.56</v>
      </c>
      <c r="AD21" s="44">
        <v>32.42857142857142</v>
      </c>
      <c r="AE21" s="33">
        <v>8.61904761904762</v>
      </c>
      <c r="AF21" s="49">
        <v>0.84</v>
      </c>
      <c r="AG21" s="32">
        <v>3.5</v>
      </c>
      <c r="AH21" s="49">
        <v>0.56</v>
      </c>
      <c r="AI21" s="33">
        <v>32.42857142857142</v>
      </c>
      <c r="AJ21" s="33">
        <v>9</v>
      </c>
      <c r="AK21" s="19">
        <v>8.61904761904762</v>
      </c>
      <c r="AL21" s="33">
        <v>8.61904761904762</v>
      </c>
      <c r="AM21" s="32">
        <v>5.25</v>
      </c>
    </row>
    <row r="22" spans="1:39" ht="10.5" customHeight="1">
      <c r="A22" s="48">
        <v>18</v>
      </c>
      <c r="B22" s="32">
        <v>3.5625</v>
      </c>
      <c r="C22" s="33">
        <v>31.175438596491237</v>
      </c>
      <c r="D22" s="49">
        <v>0.57</v>
      </c>
      <c r="E22" s="35">
        <f t="shared" si="4"/>
        <v>2</v>
      </c>
      <c r="F22" s="36">
        <f t="shared" si="5"/>
        <v>16</v>
      </c>
      <c r="G22" s="37">
        <f t="shared" si="6"/>
        <v>2</v>
      </c>
      <c r="H22" s="38">
        <f t="shared" si="7"/>
        <v>17</v>
      </c>
      <c r="I22" s="35">
        <f t="shared" si="8"/>
        <v>2</v>
      </c>
      <c r="J22" s="36">
        <f t="shared" si="9"/>
        <v>19</v>
      </c>
      <c r="K22" s="37">
        <f t="shared" si="10"/>
        <v>2</v>
      </c>
      <c r="L22" s="38">
        <f t="shared" si="11"/>
        <v>20</v>
      </c>
      <c r="M22" s="35">
        <f t="shared" si="12"/>
        <v>2</v>
      </c>
      <c r="N22" s="36">
        <f t="shared" si="13"/>
        <v>22</v>
      </c>
      <c r="O22" s="38">
        <f t="shared" si="14"/>
        <v>3</v>
      </c>
      <c r="P22" s="38">
        <f t="shared" si="15"/>
        <v>23</v>
      </c>
      <c r="Q22" s="36">
        <f t="shared" si="16"/>
        <v>3</v>
      </c>
      <c r="R22" s="36">
        <f t="shared" si="17"/>
        <v>25</v>
      </c>
      <c r="S22" s="38">
        <f t="shared" si="18"/>
        <v>3</v>
      </c>
      <c r="T22" s="38">
        <f t="shared" si="19"/>
        <v>26</v>
      </c>
      <c r="U22" s="36">
        <f t="shared" si="20"/>
        <v>3</v>
      </c>
      <c r="V22" s="36">
        <f t="shared" si="21"/>
        <v>28</v>
      </c>
      <c r="W22" s="38">
        <f t="shared" si="0"/>
        <v>3</v>
      </c>
      <c r="X22" s="38">
        <f t="shared" si="1"/>
        <v>30</v>
      </c>
      <c r="Y22" s="37">
        <f t="shared" si="2"/>
        <v>3.5625</v>
      </c>
      <c r="Z22" s="50">
        <f t="shared" si="3"/>
        <v>31.175438596491237</v>
      </c>
      <c r="AB22" s="48">
        <v>18</v>
      </c>
      <c r="AC22" s="49">
        <v>0.57</v>
      </c>
      <c r="AD22" s="44">
        <v>31.175438596491237</v>
      </c>
      <c r="AE22" s="33">
        <v>9.192771084337352</v>
      </c>
      <c r="AF22" s="49">
        <v>0.83</v>
      </c>
      <c r="AG22" s="32">
        <v>3.5625</v>
      </c>
      <c r="AH22" s="49">
        <v>0.57</v>
      </c>
      <c r="AI22" s="33">
        <v>31.175438596491237</v>
      </c>
      <c r="AJ22" s="33">
        <v>9</v>
      </c>
      <c r="AK22" s="19">
        <v>9.19277108433735</v>
      </c>
      <c r="AL22" s="33">
        <v>9.192771084337352</v>
      </c>
      <c r="AM22" s="32">
        <v>5.1875</v>
      </c>
    </row>
    <row r="23" spans="1:39" ht="10.5" customHeight="1">
      <c r="A23" s="48">
        <v>19</v>
      </c>
      <c r="B23" s="32">
        <v>3.625</v>
      </c>
      <c r="C23" s="33">
        <v>29.96551724137932</v>
      </c>
      <c r="D23" s="49">
        <v>0.58</v>
      </c>
      <c r="E23" s="35">
        <f t="shared" si="4"/>
        <v>2</v>
      </c>
      <c r="F23" s="36">
        <f t="shared" si="5"/>
        <v>15</v>
      </c>
      <c r="G23" s="37">
        <f t="shared" si="6"/>
        <v>2</v>
      </c>
      <c r="H23" s="38">
        <f t="shared" si="7"/>
        <v>16</v>
      </c>
      <c r="I23" s="35">
        <f t="shared" si="8"/>
        <v>2</v>
      </c>
      <c r="J23" s="36">
        <f t="shared" si="9"/>
        <v>18</v>
      </c>
      <c r="K23" s="37">
        <f t="shared" si="10"/>
        <v>2</v>
      </c>
      <c r="L23" s="38">
        <f t="shared" si="11"/>
        <v>19</v>
      </c>
      <c r="M23" s="35">
        <f t="shared" si="12"/>
        <v>3</v>
      </c>
      <c r="N23" s="36">
        <f t="shared" si="13"/>
        <v>21</v>
      </c>
      <c r="O23" s="38">
        <f t="shared" si="14"/>
        <v>3</v>
      </c>
      <c r="P23" s="38">
        <f t="shared" si="15"/>
        <v>22</v>
      </c>
      <c r="Q23" s="36">
        <f t="shared" si="16"/>
        <v>3</v>
      </c>
      <c r="R23" s="36">
        <f t="shared" si="17"/>
        <v>24</v>
      </c>
      <c r="S23" s="38">
        <f t="shared" si="18"/>
        <v>3</v>
      </c>
      <c r="T23" s="38">
        <f t="shared" si="19"/>
        <v>25</v>
      </c>
      <c r="U23" s="36">
        <f t="shared" si="20"/>
        <v>3</v>
      </c>
      <c r="V23" s="36">
        <f t="shared" si="21"/>
        <v>27</v>
      </c>
      <c r="W23" s="38">
        <f t="shared" si="0"/>
        <v>3</v>
      </c>
      <c r="X23" s="38">
        <f t="shared" si="1"/>
        <v>28</v>
      </c>
      <c r="Y23" s="37">
        <f t="shared" si="2"/>
        <v>3.625</v>
      </c>
      <c r="Z23" s="50">
        <f t="shared" si="3"/>
        <v>29.96551724137932</v>
      </c>
      <c r="AB23" s="48">
        <v>19</v>
      </c>
      <c r="AC23" s="49">
        <v>0.58</v>
      </c>
      <c r="AD23" s="44">
        <v>29.96551724137932</v>
      </c>
      <c r="AE23" s="33">
        <v>9.780487804878051</v>
      </c>
      <c r="AF23" s="49">
        <v>0.82</v>
      </c>
      <c r="AG23" s="32">
        <v>3.625</v>
      </c>
      <c r="AH23" s="49">
        <v>0.58</v>
      </c>
      <c r="AI23" s="33">
        <v>29.96551724137932</v>
      </c>
      <c r="AJ23" s="33">
        <v>10</v>
      </c>
      <c r="AK23" s="19">
        <v>9.780487804878051</v>
      </c>
      <c r="AL23" s="33">
        <v>9.780487804878051</v>
      </c>
      <c r="AM23" s="32">
        <v>5.125</v>
      </c>
    </row>
    <row r="24" spans="1:39" ht="10.5" customHeight="1">
      <c r="A24" s="48">
        <v>20</v>
      </c>
      <c r="B24" s="32">
        <v>3.6875</v>
      </c>
      <c r="C24" s="33">
        <v>28.79661016949153</v>
      </c>
      <c r="D24" s="49">
        <v>0.59</v>
      </c>
      <c r="E24" s="35">
        <f t="shared" si="4"/>
        <v>2</v>
      </c>
      <c r="F24" s="36">
        <f t="shared" si="5"/>
        <v>14</v>
      </c>
      <c r="G24" s="37">
        <f t="shared" si="6"/>
        <v>2</v>
      </c>
      <c r="H24" s="38">
        <f t="shared" si="7"/>
        <v>16</v>
      </c>
      <c r="I24" s="35">
        <f t="shared" si="8"/>
        <v>2</v>
      </c>
      <c r="J24" s="36">
        <f t="shared" si="9"/>
        <v>17</v>
      </c>
      <c r="K24" s="37">
        <f t="shared" si="10"/>
        <v>2</v>
      </c>
      <c r="L24" s="38">
        <f t="shared" si="11"/>
        <v>19</v>
      </c>
      <c r="M24" s="35">
        <f t="shared" si="12"/>
        <v>3</v>
      </c>
      <c r="N24" s="36">
        <f t="shared" si="13"/>
        <v>20</v>
      </c>
      <c r="O24" s="38">
        <f t="shared" si="14"/>
        <v>3</v>
      </c>
      <c r="P24" s="38">
        <f t="shared" si="15"/>
        <v>22</v>
      </c>
      <c r="Q24" s="36">
        <f t="shared" si="16"/>
        <v>3</v>
      </c>
      <c r="R24" s="36">
        <f t="shared" si="17"/>
        <v>23</v>
      </c>
      <c r="S24" s="38">
        <f t="shared" si="18"/>
        <v>3</v>
      </c>
      <c r="T24" s="38">
        <f t="shared" si="19"/>
        <v>24</v>
      </c>
      <c r="U24" s="36">
        <f t="shared" si="20"/>
        <v>3</v>
      </c>
      <c r="V24" s="36">
        <f t="shared" si="21"/>
        <v>26</v>
      </c>
      <c r="W24" s="38">
        <f t="shared" si="0"/>
        <v>4</v>
      </c>
      <c r="X24" s="38">
        <f t="shared" si="1"/>
        <v>27</v>
      </c>
      <c r="Y24" s="37">
        <f t="shared" si="2"/>
        <v>3.6875</v>
      </c>
      <c r="Z24" s="50">
        <f t="shared" si="3"/>
        <v>28.79661016949153</v>
      </c>
      <c r="AB24" s="48">
        <v>20</v>
      </c>
      <c r="AC24" s="49">
        <v>0.59</v>
      </c>
      <c r="AD24" s="44">
        <v>28.79661016949153</v>
      </c>
      <c r="AE24" s="33">
        <v>10.382716049382713</v>
      </c>
      <c r="AF24" s="49">
        <v>0.81</v>
      </c>
      <c r="AG24" s="32">
        <v>3.6875</v>
      </c>
      <c r="AH24" s="49">
        <v>0.59</v>
      </c>
      <c r="AI24" s="33">
        <v>28.79661016949153</v>
      </c>
      <c r="AJ24" s="33">
        <v>10</v>
      </c>
      <c r="AK24" s="19">
        <v>10.382716049382713</v>
      </c>
      <c r="AL24" s="33">
        <v>10.382716049382713</v>
      </c>
      <c r="AM24" s="32">
        <v>5.0625</v>
      </c>
    </row>
    <row r="25" spans="1:39" ht="10.5" customHeight="1">
      <c r="A25" s="48">
        <v>21</v>
      </c>
      <c r="B25" s="32">
        <v>3.75</v>
      </c>
      <c r="C25" s="33">
        <v>27.666666666666675</v>
      </c>
      <c r="D25" s="49">
        <v>0.6</v>
      </c>
      <c r="E25" s="35">
        <f t="shared" si="4"/>
        <v>2</v>
      </c>
      <c r="F25" s="36">
        <f t="shared" si="5"/>
        <v>14</v>
      </c>
      <c r="G25" s="37">
        <f t="shared" si="6"/>
        <v>2</v>
      </c>
      <c r="H25" s="38">
        <f t="shared" si="7"/>
        <v>15</v>
      </c>
      <c r="I25" s="35">
        <f t="shared" si="8"/>
        <v>2</v>
      </c>
      <c r="J25" s="36">
        <f t="shared" si="9"/>
        <v>17</v>
      </c>
      <c r="K25" s="37">
        <f t="shared" si="10"/>
        <v>2</v>
      </c>
      <c r="L25" s="38">
        <f t="shared" si="11"/>
        <v>18</v>
      </c>
      <c r="M25" s="35">
        <f t="shared" si="12"/>
        <v>3</v>
      </c>
      <c r="N25" s="36">
        <f t="shared" si="13"/>
        <v>19</v>
      </c>
      <c r="O25" s="38">
        <f t="shared" si="14"/>
        <v>3</v>
      </c>
      <c r="P25" s="38">
        <f t="shared" si="15"/>
        <v>21</v>
      </c>
      <c r="Q25" s="36">
        <f t="shared" si="16"/>
        <v>3</v>
      </c>
      <c r="R25" s="36">
        <f t="shared" si="17"/>
        <v>22</v>
      </c>
      <c r="S25" s="38">
        <f t="shared" si="18"/>
        <v>3</v>
      </c>
      <c r="T25" s="38">
        <f t="shared" si="19"/>
        <v>24</v>
      </c>
      <c r="U25" s="36">
        <f t="shared" si="20"/>
        <v>3</v>
      </c>
      <c r="V25" s="36">
        <f t="shared" si="21"/>
        <v>25</v>
      </c>
      <c r="W25" s="38">
        <f t="shared" si="0"/>
        <v>4</v>
      </c>
      <c r="X25" s="38">
        <f t="shared" si="1"/>
        <v>26</v>
      </c>
      <c r="Y25" s="37">
        <f t="shared" si="2"/>
        <v>3.75</v>
      </c>
      <c r="Z25" s="50">
        <f t="shared" si="3"/>
        <v>27.666666666666675</v>
      </c>
      <c r="AB25" s="48">
        <v>21</v>
      </c>
      <c r="AC25" s="49">
        <v>0.6</v>
      </c>
      <c r="AD25" s="44">
        <v>27.666666666666675</v>
      </c>
      <c r="AE25" s="33">
        <v>11</v>
      </c>
      <c r="AF25" s="49">
        <v>0.8</v>
      </c>
      <c r="AG25" s="32">
        <v>3.75</v>
      </c>
      <c r="AH25" s="49">
        <v>0.6</v>
      </c>
      <c r="AI25" s="33">
        <v>27.666666666666675</v>
      </c>
      <c r="AJ25" s="33"/>
      <c r="AL25" s="33">
        <v>11</v>
      </c>
      <c r="AM25" s="32">
        <v>5</v>
      </c>
    </row>
    <row r="26" spans="1:39" ht="10.5" customHeight="1">
      <c r="A26" s="48">
        <v>22</v>
      </c>
      <c r="B26" s="32">
        <v>3.8125</v>
      </c>
      <c r="C26" s="33">
        <v>26.573770491803284</v>
      </c>
      <c r="D26" s="49">
        <v>0.61</v>
      </c>
      <c r="E26" s="35">
        <f t="shared" si="4"/>
        <v>2</v>
      </c>
      <c r="F26" s="36">
        <f t="shared" si="5"/>
        <v>13</v>
      </c>
      <c r="G26" s="37">
        <f t="shared" si="6"/>
        <v>2</v>
      </c>
      <c r="H26" s="38">
        <f t="shared" si="7"/>
        <v>15</v>
      </c>
      <c r="I26" s="35">
        <f t="shared" si="8"/>
        <v>2</v>
      </c>
      <c r="J26" s="36">
        <f t="shared" si="9"/>
        <v>16</v>
      </c>
      <c r="K26" s="37">
        <f t="shared" si="10"/>
        <v>2</v>
      </c>
      <c r="L26" s="38">
        <f t="shared" si="11"/>
        <v>17</v>
      </c>
      <c r="M26" s="35">
        <f t="shared" si="12"/>
        <v>3</v>
      </c>
      <c r="N26" s="36">
        <f t="shared" si="13"/>
        <v>19</v>
      </c>
      <c r="O26" s="38">
        <f t="shared" si="14"/>
        <v>3</v>
      </c>
      <c r="P26" s="38">
        <f t="shared" si="15"/>
        <v>20</v>
      </c>
      <c r="Q26" s="36">
        <f t="shared" si="16"/>
        <v>3</v>
      </c>
      <c r="R26" s="36">
        <f t="shared" si="17"/>
        <v>21</v>
      </c>
      <c r="S26" s="38">
        <f t="shared" si="18"/>
        <v>3</v>
      </c>
      <c r="T26" s="38">
        <f t="shared" si="19"/>
        <v>23</v>
      </c>
      <c r="U26" s="36">
        <f t="shared" si="20"/>
        <v>3</v>
      </c>
      <c r="V26" s="36">
        <f t="shared" si="21"/>
        <v>24</v>
      </c>
      <c r="W26" s="38">
        <f t="shared" si="0"/>
        <v>4</v>
      </c>
      <c r="X26" s="38">
        <f t="shared" si="1"/>
        <v>25</v>
      </c>
      <c r="Y26" s="37">
        <f t="shared" si="2"/>
        <v>3.8125</v>
      </c>
      <c r="Z26" s="50">
        <f t="shared" si="3"/>
        <v>26.573770491803284</v>
      </c>
      <c r="AB26" s="48">
        <v>22</v>
      </c>
      <c r="AC26" s="49">
        <v>0.61</v>
      </c>
      <c r="AD26" s="44">
        <v>26.573770491803284</v>
      </c>
      <c r="AE26" s="33">
        <v>11.632911392405061</v>
      </c>
      <c r="AF26" s="49">
        <v>0.79</v>
      </c>
      <c r="AG26" s="32">
        <v>3.8125</v>
      </c>
      <c r="AH26" s="49">
        <v>0.61</v>
      </c>
      <c r="AI26" s="33">
        <v>26.573770491803284</v>
      </c>
      <c r="AJ26" s="33"/>
      <c r="AL26" s="33">
        <v>11.632911392405061</v>
      </c>
      <c r="AM26" s="32">
        <v>4.9375</v>
      </c>
    </row>
    <row r="27" spans="1:39" ht="10.5" customHeight="1">
      <c r="A27" s="48">
        <v>23</v>
      </c>
      <c r="B27" s="32">
        <v>3.875</v>
      </c>
      <c r="C27" s="33">
        <v>25.516129032258068</v>
      </c>
      <c r="D27" s="49">
        <v>0.62</v>
      </c>
      <c r="E27" s="35">
        <f t="shared" si="4"/>
        <v>2</v>
      </c>
      <c r="F27" s="36">
        <f t="shared" si="5"/>
        <v>13</v>
      </c>
      <c r="G27" s="37">
        <f t="shared" si="6"/>
        <v>2</v>
      </c>
      <c r="H27" s="38">
        <f t="shared" si="7"/>
        <v>14</v>
      </c>
      <c r="I27" s="35">
        <f t="shared" si="8"/>
        <v>2</v>
      </c>
      <c r="J27" s="36">
        <f t="shared" si="9"/>
        <v>15</v>
      </c>
      <c r="K27" s="37">
        <f t="shared" si="10"/>
        <v>3</v>
      </c>
      <c r="L27" s="38">
        <f t="shared" si="11"/>
        <v>17</v>
      </c>
      <c r="M27" s="35">
        <f t="shared" si="12"/>
        <v>3</v>
      </c>
      <c r="N27" s="36">
        <f t="shared" si="13"/>
        <v>18</v>
      </c>
      <c r="O27" s="38">
        <f t="shared" si="14"/>
        <v>3</v>
      </c>
      <c r="P27" s="38">
        <f t="shared" si="15"/>
        <v>19</v>
      </c>
      <c r="Q27" s="36">
        <f t="shared" si="16"/>
        <v>3</v>
      </c>
      <c r="R27" s="36">
        <f t="shared" si="17"/>
        <v>20</v>
      </c>
      <c r="S27" s="38">
        <f t="shared" si="18"/>
        <v>3</v>
      </c>
      <c r="T27" s="38">
        <f t="shared" si="19"/>
        <v>22</v>
      </c>
      <c r="U27" s="36">
        <f t="shared" si="20"/>
        <v>3</v>
      </c>
      <c r="V27" s="36">
        <f t="shared" si="21"/>
        <v>23</v>
      </c>
      <c r="W27" s="38">
        <f t="shared" si="0"/>
        <v>4</v>
      </c>
      <c r="X27" s="38">
        <f t="shared" si="1"/>
        <v>24</v>
      </c>
      <c r="Y27" s="37">
        <f t="shared" si="2"/>
        <v>3.875</v>
      </c>
      <c r="Z27" s="50">
        <f t="shared" si="3"/>
        <v>25.516129032258068</v>
      </c>
      <c r="AB27" s="48">
        <v>23</v>
      </c>
      <c r="AC27" s="49">
        <v>0.62</v>
      </c>
      <c r="AD27" s="44">
        <v>25.516129032258068</v>
      </c>
      <c r="AE27" s="33">
        <v>12.282051282051281</v>
      </c>
      <c r="AF27" s="49">
        <v>0.78</v>
      </c>
      <c r="AG27" s="32">
        <v>3.875</v>
      </c>
      <c r="AH27" s="49">
        <v>0.62</v>
      </c>
      <c r="AI27" s="33">
        <v>25.516129032258068</v>
      </c>
      <c r="AJ27" s="33"/>
      <c r="AL27" s="33">
        <v>12.282051282051281</v>
      </c>
      <c r="AM27" s="32">
        <v>4.875</v>
      </c>
    </row>
    <row r="28" spans="1:39" ht="10.5" customHeight="1">
      <c r="A28" s="48">
        <v>24</v>
      </c>
      <c r="B28" s="32">
        <v>3.9375</v>
      </c>
      <c r="C28" s="33">
        <v>24.49206349206349</v>
      </c>
      <c r="D28" s="49">
        <v>0.63</v>
      </c>
      <c r="E28" s="35">
        <f t="shared" si="4"/>
        <v>2</v>
      </c>
      <c r="F28" s="36">
        <f t="shared" si="5"/>
        <v>12</v>
      </c>
      <c r="G28" s="37">
        <f t="shared" si="6"/>
        <v>2</v>
      </c>
      <c r="H28" s="38">
        <f t="shared" si="7"/>
        <v>13</v>
      </c>
      <c r="I28" s="35">
        <f t="shared" si="8"/>
        <v>2</v>
      </c>
      <c r="J28" s="36">
        <f t="shared" si="9"/>
        <v>15</v>
      </c>
      <c r="K28" s="37">
        <f t="shared" si="10"/>
        <v>3</v>
      </c>
      <c r="L28" s="38">
        <f t="shared" si="11"/>
        <v>16</v>
      </c>
      <c r="M28" s="35">
        <f t="shared" si="12"/>
        <v>3</v>
      </c>
      <c r="N28" s="36">
        <f t="shared" si="13"/>
        <v>17</v>
      </c>
      <c r="O28" s="38">
        <f t="shared" si="14"/>
        <v>3</v>
      </c>
      <c r="P28" s="38">
        <f t="shared" si="15"/>
        <v>18</v>
      </c>
      <c r="Q28" s="36">
        <f t="shared" si="16"/>
        <v>3</v>
      </c>
      <c r="R28" s="36">
        <f t="shared" si="17"/>
        <v>20</v>
      </c>
      <c r="S28" s="38">
        <f t="shared" si="18"/>
        <v>3</v>
      </c>
      <c r="T28" s="38">
        <f t="shared" si="19"/>
        <v>21</v>
      </c>
      <c r="U28" s="36">
        <f t="shared" si="20"/>
        <v>4</v>
      </c>
      <c r="V28" s="36">
        <f t="shared" si="21"/>
        <v>22</v>
      </c>
      <c r="W28" s="38">
        <f t="shared" si="0"/>
        <v>4</v>
      </c>
      <c r="X28" s="38">
        <f t="shared" si="1"/>
        <v>23</v>
      </c>
      <c r="Y28" s="37">
        <f t="shared" si="2"/>
        <v>3.9375</v>
      </c>
      <c r="Z28" s="50">
        <f t="shared" si="3"/>
        <v>24.49206349206349</v>
      </c>
      <c r="AB28" s="48">
        <v>24</v>
      </c>
      <c r="AC28" s="49">
        <v>0.63</v>
      </c>
      <c r="AD28" s="44">
        <v>24.49206349206349</v>
      </c>
      <c r="AE28" s="33">
        <v>12.948051948051948</v>
      </c>
      <c r="AF28" s="49">
        <v>0.77</v>
      </c>
      <c r="AG28" s="32">
        <v>3.9375</v>
      </c>
      <c r="AH28" s="49">
        <v>0.63</v>
      </c>
      <c r="AI28" s="33">
        <v>24.49206349206349</v>
      </c>
      <c r="AJ28" s="33"/>
      <c r="AL28" s="33">
        <v>12.948051948051948</v>
      </c>
      <c r="AM28" s="32">
        <v>4.8125</v>
      </c>
    </row>
    <row r="29" spans="1:39" ht="10.5" customHeight="1">
      <c r="A29" s="48">
        <v>25</v>
      </c>
      <c r="B29" s="32">
        <v>4</v>
      </c>
      <c r="C29" s="33">
        <v>23.5</v>
      </c>
      <c r="D29" s="49">
        <v>0.64</v>
      </c>
      <c r="E29" s="35">
        <f t="shared" si="4"/>
        <v>2</v>
      </c>
      <c r="F29" s="36">
        <f t="shared" si="5"/>
        <v>12</v>
      </c>
      <c r="G29" s="37">
        <f t="shared" si="6"/>
        <v>2</v>
      </c>
      <c r="H29" s="38">
        <f t="shared" si="7"/>
        <v>13</v>
      </c>
      <c r="I29" s="35">
        <f t="shared" si="8"/>
        <v>2</v>
      </c>
      <c r="J29" s="36">
        <f t="shared" si="9"/>
        <v>14</v>
      </c>
      <c r="K29" s="37">
        <f t="shared" si="10"/>
        <v>3</v>
      </c>
      <c r="L29" s="38">
        <f t="shared" si="11"/>
        <v>15</v>
      </c>
      <c r="M29" s="35">
        <f t="shared" si="12"/>
        <v>3</v>
      </c>
      <c r="N29" s="36">
        <f t="shared" si="13"/>
        <v>16</v>
      </c>
      <c r="O29" s="38">
        <f t="shared" si="14"/>
        <v>3</v>
      </c>
      <c r="P29" s="38">
        <f t="shared" si="15"/>
        <v>18</v>
      </c>
      <c r="Q29" s="36">
        <f t="shared" si="16"/>
        <v>3</v>
      </c>
      <c r="R29" s="36">
        <f t="shared" si="17"/>
        <v>19</v>
      </c>
      <c r="S29" s="38">
        <f t="shared" si="18"/>
        <v>3</v>
      </c>
      <c r="T29" s="38">
        <f t="shared" si="19"/>
        <v>20</v>
      </c>
      <c r="U29" s="36">
        <f t="shared" si="20"/>
        <v>4</v>
      </c>
      <c r="V29" s="36">
        <f t="shared" si="21"/>
        <v>21</v>
      </c>
      <c r="W29" s="38">
        <f t="shared" si="0"/>
        <v>4</v>
      </c>
      <c r="X29" s="38">
        <f t="shared" si="1"/>
        <v>22</v>
      </c>
      <c r="Y29" s="37">
        <f t="shared" si="2"/>
        <v>4</v>
      </c>
      <c r="Z29" s="50">
        <f t="shared" si="3"/>
        <v>23.5</v>
      </c>
      <c r="AB29" s="48">
        <v>25</v>
      </c>
      <c r="AC29" s="49">
        <v>0.64</v>
      </c>
      <c r="AD29" s="44">
        <v>23.5</v>
      </c>
      <c r="AE29" s="33">
        <v>13.631578947368421</v>
      </c>
      <c r="AF29" s="49">
        <v>0.76</v>
      </c>
      <c r="AG29" s="32">
        <v>4</v>
      </c>
      <c r="AH29" s="49">
        <v>0.64</v>
      </c>
      <c r="AI29" s="33">
        <v>23.5</v>
      </c>
      <c r="AJ29" s="33"/>
      <c r="AL29" s="33">
        <v>13.631578947368421</v>
      </c>
      <c r="AM29" s="32">
        <v>4.75</v>
      </c>
    </row>
    <row r="30" spans="1:39" ht="10.5" customHeight="1">
      <c r="A30" s="48">
        <v>26</v>
      </c>
      <c r="B30" s="32">
        <v>4.0625</v>
      </c>
      <c r="C30" s="33">
        <v>22.538461538461537</v>
      </c>
      <c r="D30" s="49">
        <v>0.65</v>
      </c>
      <c r="E30" s="35">
        <f t="shared" si="4"/>
        <v>2</v>
      </c>
      <c r="F30" s="36">
        <f t="shared" si="5"/>
        <v>11</v>
      </c>
      <c r="G30" s="37">
        <f t="shared" si="6"/>
        <v>2</v>
      </c>
      <c r="H30" s="38">
        <f t="shared" si="7"/>
        <v>12</v>
      </c>
      <c r="I30" s="35">
        <f t="shared" si="8"/>
        <v>2</v>
      </c>
      <c r="J30" s="36">
        <f t="shared" si="9"/>
        <v>14</v>
      </c>
      <c r="K30" s="37">
        <f t="shared" si="10"/>
        <v>3</v>
      </c>
      <c r="L30" s="38">
        <f t="shared" si="11"/>
        <v>15</v>
      </c>
      <c r="M30" s="35">
        <f t="shared" si="12"/>
        <v>3</v>
      </c>
      <c r="N30" s="36">
        <f t="shared" si="13"/>
        <v>16</v>
      </c>
      <c r="O30" s="38">
        <f t="shared" si="14"/>
        <v>3</v>
      </c>
      <c r="P30" s="38">
        <f t="shared" si="15"/>
        <v>17</v>
      </c>
      <c r="Q30" s="36">
        <f t="shared" si="16"/>
        <v>3</v>
      </c>
      <c r="R30" s="36">
        <f t="shared" si="17"/>
        <v>18</v>
      </c>
      <c r="S30" s="38">
        <f t="shared" si="18"/>
        <v>3</v>
      </c>
      <c r="T30" s="38">
        <f t="shared" si="19"/>
        <v>19</v>
      </c>
      <c r="U30" s="36">
        <f t="shared" si="20"/>
        <v>4</v>
      </c>
      <c r="V30" s="36">
        <f t="shared" si="21"/>
        <v>20</v>
      </c>
      <c r="W30" s="38">
        <f t="shared" si="0"/>
        <v>4</v>
      </c>
      <c r="X30" s="38">
        <f t="shared" si="1"/>
        <v>21</v>
      </c>
      <c r="Y30" s="37">
        <f t="shared" si="2"/>
        <v>4.0625</v>
      </c>
      <c r="Z30" s="50">
        <f t="shared" si="3"/>
        <v>22.538461538461537</v>
      </c>
      <c r="AB30" s="48">
        <v>26</v>
      </c>
      <c r="AC30" s="49">
        <v>0.65</v>
      </c>
      <c r="AD30" s="44">
        <v>22.538461538461537</v>
      </c>
      <c r="AE30" s="33">
        <v>14.333333333333334</v>
      </c>
      <c r="AF30" s="49">
        <v>0.75</v>
      </c>
      <c r="AG30" s="32">
        <v>4.0625</v>
      </c>
      <c r="AH30" s="49">
        <v>0.65</v>
      </c>
      <c r="AI30" s="33">
        <v>22.538461538461537</v>
      </c>
      <c r="AJ30" s="33"/>
      <c r="AL30" s="33">
        <v>14.333333333333334</v>
      </c>
      <c r="AM30" s="32">
        <v>4.6875</v>
      </c>
    </row>
    <row r="31" spans="1:39" ht="10.5" customHeight="1">
      <c r="A31" s="48">
        <v>27</v>
      </c>
      <c r="B31" s="32">
        <v>4.125</v>
      </c>
      <c r="C31" s="33">
        <v>21.606060606060602</v>
      </c>
      <c r="D31" s="49">
        <v>0.66</v>
      </c>
      <c r="E31" s="35">
        <f t="shared" si="4"/>
        <v>2</v>
      </c>
      <c r="F31" s="36">
        <f t="shared" si="5"/>
        <v>11</v>
      </c>
      <c r="G31" s="37">
        <f t="shared" si="6"/>
        <v>2</v>
      </c>
      <c r="H31" s="38">
        <f t="shared" si="7"/>
        <v>12</v>
      </c>
      <c r="I31" s="35">
        <f t="shared" si="8"/>
        <v>2</v>
      </c>
      <c r="J31" s="36">
        <f t="shared" si="9"/>
        <v>13</v>
      </c>
      <c r="K31" s="37">
        <f t="shared" si="10"/>
        <v>3</v>
      </c>
      <c r="L31" s="38">
        <f t="shared" si="11"/>
        <v>14</v>
      </c>
      <c r="M31" s="35">
        <f t="shared" si="12"/>
        <v>3</v>
      </c>
      <c r="N31" s="36">
        <f t="shared" si="13"/>
        <v>15</v>
      </c>
      <c r="O31" s="38">
        <f t="shared" si="14"/>
        <v>3</v>
      </c>
      <c r="P31" s="38">
        <f t="shared" si="15"/>
        <v>16</v>
      </c>
      <c r="Q31" s="36">
        <f t="shared" si="16"/>
        <v>3</v>
      </c>
      <c r="R31" s="36">
        <f t="shared" si="17"/>
        <v>17</v>
      </c>
      <c r="S31" s="38">
        <f t="shared" si="18"/>
        <v>4</v>
      </c>
      <c r="T31" s="38">
        <f t="shared" si="19"/>
        <v>18</v>
      </c>
      <c r="U31" s="36">
        <f t="shared" si="20"/>
        <v>4</v>
      </c>
      <c r="V31" s="36">
        <f t="shared" si="21"/>
        <v>19</v>
      </c>
      <c r="W31" s="38">
        <f t="shared" si="0"/>
        <v>4</v>
      </c>
      <c r="X31" s="38">
        <f t="shared" si="1"/>
        <v>21</v>
      </c>
      <c r="Y31" s="37">
        <f t="shared" si="2"/>
        <v>4.125</v>
      </c>
      <c r="Z31" s="50">
        <f t="shared" si="3"/>
        <v>21.606060606060602</v>
      </c>
      <c r="AB31" s="48">
        <v>27</v>
      </c>
      <c r="AC31" s="49">
        <v>0.66</v>
      </c>
      <c r="AD31" s="44">
        <v>21.606060606060602</v>
      </c>
      <c r="AE31" s="33">
        <v>15.054054054054054</v>
      </c>
      <c r="AF31" s="49">
        <v>0.74</v>
      </c>
      <c r="AG31" s="32">
        <v>4.125</v>
      </c>
      <c r="AH31" s="49">
        <v>0.66</v>
      </c>
      <c r="AI31" s="33">
        <v>21.606060606060602</v>
      </c>
      <c r="AJ31" s="33"/>
      <c r="AL31" s="33">
        <v>15.054054054054054</v>
      </c>
      <c r="AM31" s="32">
        <v>4.625</v>
      </c>
    </row>
    <row r="32" spans="1:39" ht="10.5" customHeight="1">
      <c r="A32" s="48">
        <v>28</v>
      </c>
      <c r="B32" s="32">
        <v>4.1875</v>
      </c>
      <c r="C32" s="33">
        <v>20.701492537313428</v>
      </c>
      <c r="D32" s="49">
        <v>0.67</v>
      </c>
      <c r="E32" s="35">
        <f t="shared" si="4"/>
        <v>2</v>
      </c>
      <c r="F32" s="36">
        <f t="shared" si="5"/>
        <v>10</v>
      </c>
      <c r="G32" s="37">
        <f t="shared" si="6"/>
        <v>2</v>
      </c>
      <c r="H32" s="38">
        <f t="shared" si="7"/>
        <v>11</v>
      </c>
      <c r="I32" s="35">
        <f t="shared" si="8"/>
        <v>3</v>
      </c>
      <c r="J32" s="36">
        <f t="shared" si="9"/>
        <v>12</v>
      </c>
      <c r="K32" s="37">
        <f t="shared" si="10"/>
        <v>3</v>
      </c>
      <c r="L32" s="38">
        <f t="shared" si="11"/>
        <v>13</v>
      </c>
      <c r="M32" s="35">
        <f t="shared" si="12"/>
        <v>3</v>
      </c>
      <c r="N32" s="36">
        <f t="shared" si="13"/>
        <v>14</v>
      </c>
      <c r="O32" s="38">
        <f t="shared" si="14"/>
        <v>3</v>
      </c>
      <c r="P32" s="38">
        <f t="shared" si="15"/>
        <v>16</v>
      </c>
      <c r="Q32" s="36">
        <f t="shared" si="16"/>
        <v>3</v>
      </c>
      <c r="R32" s="36">
        <f t="shared" si="17"/>
        <v>17</v>
      </c>
      <c r="S32" s="38">
        <f t="shared" si="18"/>
        <v>4</v>
      </c>
      <c r="T32" s="38">
        <f t="shared" si="19"/>
        <v>18</v>
      </c>
      <c r="U32" s="36">
        <f t="shared" si="20"/>
        <v>4</v>
      </c>
      <c r="V32" s="36">
        <f t="shared" si="21"/>
        <v>19</v>
      </c>
      <c r="W32" s="38">
        <f t="shared" si="0"/>
        <v>4</v>
      </c>
      <c r="X32" s="38">
        <f t="shared" si="1"/>
        <v>20</v>
      </c>
      <c r="Y32" s="37">
        <f t="shared" si="2"/>
        <v>4.1875</v>
      </c>
      <c r="Z32" s="50">
        <f t="shared" si="3"/>
        <v>20.701492537313428</v>
      </c>
      <c r="AB32" s="48">
        <v>28</v>
      </c>
      <c r="AC32" s="49">
        <v>0.67</v>
      </c>
      <c r="AD32" s="44">
        <v>20.701492537313428</v>
      </c>
      <c r="AE32" s="33">
        <v>15.794520547945206</v>
      </c>
      <c r="AF32" s="49">
        <v>0.73</v>
      </c>
      <c r="AG32" s="32">
        <v>4.1875</v>
      </c>
      <c r="AH32" s="49">
        <v>0.67</v>
      </c>
      <c r="AI32" s="33">
        <v>20.701492537313428</v>
      </c>
      <c r="AJ32" s="33"/>
      <c r="AL32" s="33">
        <v>15.794520547945206</v>
      </c>
      <c r="AM32" s="32">
        <v>4.5625</v>
      </c>
    </row>
    <row r="33" spans="1:39" ht="10.5" customHeight="1">
      <c r="A33" s="48">
        <v>29</v>
      </c>
      <c r="B33" s="32">
        <v>4.25</v>
      </c>
      <c r="C33" s="33">
        <v>19.8235294117647</v>
      </c>
      <c r="D33" s="49">
        <v>0.68</v>
      </c>
      <c r="E33" s="35">
        <f t="shared" si="4"/>
        <v>2</v>
      </c>
      <c r="F33" s="36">
        <f t="shared" si="5"/>
        <v>10</v>
      </c>
      <c r="G33" s="37">
        <f t="shared" si="6"/>
        <v>2</v>
      </c>
      <c r="H33" s="38">
        <f t="shared" si="7"/>
        <v>11</v>
      </c>
      <c r="I33" s="35">
        <f t="shared" si="8"/>
        <v>3</v>
      </c>
      <c r="J33" s="36">
        <f t="shared" si="9"/>
        <v>12</v>
      </c>
      <c r="K33" s="37">
        <f t="shared" si="10"/>
        <v>3</v>
      </c>
      <c r="L33" s="38">
        <f t="shared" si="11"/>
        <v>13</v>
      </c>
      <c r="M33" s="35">
        <f t="shared" si="12"/>
        <v>3</v>
      </c>
      <c r="N33" s="36">
        <f t="shared" si="13"/>
        <v>14</v>
      </c>
      <c r="O33" s="38">
        <f t="shared" si="14"/>
        <v>3</v>
      </c>
      <c r="P33" s="38">
        <f t="shared" si="15"/>
        <v>15</v>
      </c>
      <c r="Q33" s="36">
        <f t="shared" si="16"/>
        <v>3</v>
      </c>
      <c r="R33" s="36">
        <f t="shared" si="17"/>
        <v>16</v>
      </c>
      <c r="S33" s="38">
        <f t="shared" si="18"/>
        <v>4</v>
      </c>
      <c r="T33" s="38">
        <f t="shared" si="19"/>
        <v>17</v>
      </c>
      <c r="U33" s="36">
        <f t="shared" si="20"/>
        <v>4</v>
      </c>
      <c r="V33" s="36">
        <f t="shared" si="21"/>
        <v>18</v>
      </c>
      <c r="W33" s="38">
        <f t="shared" si="0"/>
        <v>4</v>
      </c>
      <c r="X33" s="38">
        <f t="shared" si="1"/>
        <v>19</v>
      </c>
      <c r="Y33" s="37">
        <f t="shared" si="2"/>
        <v>4.25</v>
      </c>
      <c r="Z33" s="50">
        <f t="shared" si="3"/>
        <v>19.8235294117647</v>
      </c>
      <c r="AB33" s="48">
        <v>29</v>
      </c>
      <c r="AC33" s="49">
        <v>0.68</v>
      </c>
      <c r="AD33" s="44">
        <v>19.8235294117647</v>
      </c>
      <c r="AE33" s="33">
        <v>16.555555555555557</v>
      </c>
      <c r="AF33" s="49">
        <v>0.72</v>
      </c>
      <c r="AG33" s="32">
        <v>4.25</v>
      </c>
      <c r="AH33" s="49">
        <v>0.68</v>
      </c>
      <c r="AI33" s="33">
        <v>19.8235294117647</v>
      </c>
      <c r="AJ33" s="33"/>
      <c r="AL33" s="33">
        <v>16.555555555555557</v>
      </c>
      <c r="AM33" s="32">
        <v>4.5</v>
      </c>
    </row>
    <row r="34" spans="1:39" ht="10.5" customHeight="1">
      <c r="A34" s="48">
        <v>30</v>
      </c>
      <c r="B34" s="32">
        <v>4.3125</v>
      </c>
      <c r="C34" s="33">
        <v>18.97101449275363</v>
      </c>
      <c r="D34" s="49">
        <v>0.69</v>
      </c>
      <c r="E34" s="35">
        <f t="shared" si="4"/>
        <v>2</v>
      </c>
      <c r="F34" s="36">
        <f t="shared" si="5"/>
        <v>9</v>
      </c>
      <c r="G34" s="37">
        <f t="shared" si="6"/>
        <v>2</v>
      </c>
      <c r="H34" s="38">
        <f t="shared" si="7"/>
        <v>10</v>
      </c>
      <c r="I34" s="35">
        <f t="shared" si="8"/>
        <v>3</v>
      </c>
      <c r="J34" s="36">
        <f t="shared" si="9"/>
        <v>11</v>
      </c>
      <c r="K34" s="37">
        <f t="shared" si="10"/>
        <v>3</v>
      </c>
      <c r="L34" s="38">
        <f t="shared" si="11"/>
        <v>12</v>
      </c>
      <c r="M34" s="35">
        <f t="shared" si="12"/>
        <v>3</v>
      </c>
      <c r="N34" s="36">
        <f t="shared" si="13"/>
        <v>13</v>
      </c>
      <c r="O34" s="38">
        <f t="shared" si="14"/>
        <v>3</v>
      </c>
      <c r="P34" s="38">
        <f t="shared" si="15"/>
        <v>14</v>
      </c>
      <c r="Q34" s="36">
        <f t="shared" si="16"/>
        <v>3</v>
      </c>
      <c r="R34" s="36">
        <f t="shared" si="17"/>
        <v>15</v>
      </c>
      <c r="S34" s="38">
        <f t="shared" si="18"/>
        <v>4</v>
      </c>
      <c r="T34" s="38">
        <f t="shared" si="19"/>
        <v>16</v>
      </c>
      <c r="U34" s="36">
        <f t="shared" si="20"/>
        <v>4</v>
      </c>
      <c r="V34" s="36">
        <f t="shared" si="21"/>
        <v>17</v>
      </c>
      <c r="W34" s="38">
        <f t="shared" si="0"/>
        <v>4</v>
      </c>
      <c r="X34" s="38">
        <f t="shared" si="1"/>
        <v>18</v>
      </c>
      <c r="Y34" s="37">
        <f t="shared" si="2"/>
        <v>4.3125</v>
      </c>
      <c r="Z34" s="50">
        <f t="shared" si="3"/>
        <v>18.97101449275363</v>
      </c>
      <c r="AB34" s="48">
        <v>30</v>
      </c>
      <c r="AC34" s="49">
        <v>0.69</v>
      </c>
      <c r="AD34" s="44">
        <v>18.97101449275363</v>
      </c>
      <c r="AE34" s="33">
        <v>17.338028169014088</v>
      </c>
      <c r="AF34" s="49">
        <v>0.71</v>
      </c>
      <c r="AG34" s="32">
        <v>4.3125</v>
      </c>
      <c r="AH34" s="49">
        <v>0.69</v>
      </c>
      <c r="AI34" s="33">
        <v>18.97101449275363</v>
      </c>
      <c r="AJ34" s="33"/>
      <c r="AL34" s="33">
        <v>17.338028169014088</v>
      </c>
      <c r="AM34" s="32">
        <v>4.4375</v>
      </c>
    </row>
    <row r="35" spans="1:39" ht="10.5" customHeight="1">
      <c r="A35" s="48">
        <v>31</v>
      </c>
      <c r="B35" s="32">
        <v>4.375</v>
      </c>
      <c r="C35" s="33">
        <v>18.142857142857146</v>
      </c>
      <c r="D35" s="49">
        <v>0.7</v>
      </c>
      <c r="E35" s="35">
        <f t="shared" si="4"/>
        <v>2</v>
      </c>
      <c r="F35" s="36">
        <f t="shared" si="5"/>
        <v>9</v>
      </c>
      <c r="G35" s="37">
        <f t="shared" si="6"/>
        <v>2</v>
      </c>
      <c r="H35" s="38">
        <f t="shared" si="7"/>
        <v>10</v>
      </c>
      <c r="I35" s="35">
        <f t="shared" si="8"/>
        <v>3</v>
      </c>
      <c r="J35" s="36">
        <f t="shared" si="9"/>
        <v>11</v>
      </c>
      <c r="K35" s="37">
        <f t="shared" si="10"/>
        <v>3</v>
      </c>
      <c r="L35" s="38">
        <f t="shared" si="11"/>
        <v>12</v>
      </c>
      <c r="M35" s="35">
        <f t="shared" si="12"/>
        <v>3</v>
      </c>
      <c r="N35" s="36">
        <f t="shared" si="13"/>
        <v>13</v>
      </c>
      <c r="O35" s="38">
        <f t="shared" si="14"/>
        <v>3</v>
      </c>
      <c r="P35" s="38">
        <f t="shared" si="15"/>
        <v>14</v>
      </c>
      <c r="Q35" s="36">
        <f t="shared" si="16"/>
        <v>4</v>
      </c>
      <c r="R35" s="36">
        <f t="shared" si="17"/>
        <v>15</v>
      </c>
      <c r="S35" s="38">
        <f t="shared" si="18"/>
        <v>4</v>
      </c>
      <c r="T35" s="38">
        <f t="shared" si="19"/>
        <v>15</v>
      </c>
      <c r="U35" s="36">
        <f t="shared" si="20"/>
        <v>4</v>
      </c>
      <c r="V35" s="36">
        <f t="shared" si="21"/>
        <v>16</v>
      </c>
      <c r="W35" s="38">
        <f t="shared" si="0"/>
        <v>4</v>
      </c>
      <c r="X35" s="38">
        <f t="shared" si="1"/>
        <v>17</v>
      </c>
      <c r="Y35" s="37">
        <f t="shared" si="2"/>
        <v>4.375</v>
      </c>
      <c r="Z35" s="50">
        <f t="shared" si="3"/>
        <v>18.142857142857146</v>
      </c>
      <c r="AB35" s="48">
        <v>31</v>
      </c>
      <c r="AC35" s="49">
        <v>0.7</v>
      </c>
      <c r="AD35" s="44">
        <v>18.142857142857146</v>
      </c>
      <c r="AE35" s="33">
        <v>18.142857142857146</v>
      </c>
      <c r="AF35" s="49">
        <v>0.7</v>
      </c>
      <c r="AG35" s="32">
        <v>4.375</v>
      </c>
      <c r="AH35" s="49">
        <v>0.7</v>
      </c>
      <c r="AI35" s="33">
        <v>18.142857142857146</v>
      </c>
      <c r="AJ35" s="33"/>
      <c r="AL35" s="33">
        <v>18.142857142857146</v>
      </c>
      <c r="AM35" s="32">
        <v>4.375</v>
      </c>
    </row>
    <row r="36" spans="1:39" ht="10.5" customHeight="1">
      <c r="A36" s="48">
        <v>32</v>
      </c>
      <c r="B36" s="32">
        <v>4.4375</v>
      </c>
      <c r="C36" s="33">
        <v>17.338028169014088</v>
      </c>
      <c r="D36" s="49">
        <v>0.71</v>
      </c>
      <c r="E36" s="35">
        <f t="shared" si="4"/>
        <v>2</v>
      </c>
      <c r="F36" s="36">
        <f t="shared" si="5"/>
        <v>9</v>
      </c>
      <c r="G36" s="37">
        <f t="shared" si="6"/>
        <v>2</v>
      </c>
      <c r="H36" s="38">
        <f t="shared" si="7"/>
        <v>10</v>
      </c>
      <c r="I36" s="35">
        <f t="shared" si="8"/>
        <v>3</v>
      </c>
      <c r="J36" s="36">
        <f t="shared" si="9"/>
        <v>10</v>
      </c>
      <c r="K36" s="37">
        <f t="shared" si="10"/>
        <v>3</v>
      </c>
      <c r="L36" s="38">
        <f t="shared" si="11"/>
        <v>11</v>
      </c>
      <c r="M36" s="35">
        <f t="shared" si="12"/>
        <v>3</v>
      </c>
      <c r="N36" s="36">
        <f t="shared" si="13"/>
        <v>12</v>
      </c>
      <c r="O36" s="38">
        <f t="shared" si="14"/>
        <v>3</v>
      </c>
      <c r="P36" s="38">
        <f t="shared" si="15"/>
        <v>13</v>
      </c>
      <c r="Q36" s="36">
        <f t="shared" si="16"/>
        <v>4</v>
      </c>
      <c r="R36" s="36">
        <f t="shared" si="17"/>
        <v>14</v>
      </c>
      <c r="S36" s="38">
        <f t="shared" si="18"/>
        <v>4</v>
      </c>
      <c r="T36" s="38">
        <f t="shared" si="19"/>
        <v>15</v>
      </c>
      <c r="U36" s="36">
        <f t="shared" si="20"/>
        <v>4</v>
      </c>
      <c r="V36" s="36">
        <f t="shared" si="21"/>
        <v>16</v>
      </c>
      <c r="W36" s="38">
        <f t="shared" si="0"/>
        <v>4</v>
      </c>
      <c r="X36" s="38">
        <f t="shared" si="1"/>
        <v>16</v>
      </c>
      <c r="Y36" s="37">
        <f t="shared" si="2"/>
        <v>4.4375</v>
      </c>
      <c r="Z36" s="50">
        <f t="shared" si="3"/>
        <v>17.338028169014088</v>
      </c>
      <c r="AB36" s="48">
        <v>32</v>
      </c>
      <c r="AC36" s="49">
        <v>0.71</v>
      </c>
      <c r="AD36" s="44">
        <v>17.338028169014088</v>
      </c>
      <c r="AE36" s="33">
        <v>18.97101449275363</v>
      </c>
      <c r="AF36" s="49">
        <v>0.69</v>
      </c>
      <c r="AG36" s="32">
        <v>4.4375</v>
      </c>
      <c r="AH36" s="49">
        <v>0.71</v>
      </c>
      <c r="AI36" s="33">
        <v>17.338028169014088</v>
      </c>
      <c r="AJ36" s="33"/>
      <c r="AL36" s="33">
        <v>18.97101449275363</v>
      </c>
      <c r="AM36" s="32">
        <v>4.3125</v>
      </c>
    </row>
    <row r="37" spans="1:39" ht="10.5" customHeight="1">
      <c r="A37" s="48">
        <v>33</v>
      </c>
      <c r="B37" s="32">
        <v>4.5</v>
      </c>
      <c r="C37" s="33">
        <v>16.555555555555557</v>
      </c>
      <c r="D37" s="49">
        <v>0.72</v>
      </c>
      <c r="E37" s="35">
        <f t="shared" si="4"/>
        <v>2</v>
      </c>
      <c r="F37" s="36">
        <f t="shared" si="5"/>
        <v>8</v>
      </c>
      <c r="G37" s="37">
        <f t="shared" si="6"/>
        <v>2</v>
      </c>
      <c r="H37" s="38">
        <f t="shared" si="7"/>
        <v>9</v>
      </c>
      <c r="I37" s="35">
        <f t="shared" si="8"/>
        <v>3</v>
      </c>
      <c r="J37" s="36">
        <f t="shared" si="9"/>
        <v>10</v>
      </c>
      <c r="K37" s="37">
        <f t="shared" si="10"/>
        <v>3</v>
      </c>
      <c r="L37" s="38">
        <f t="shared" si="11"/>
        <v>11</v>
      </c>
      <c r="M37" s="35">
        <f t="shared" si="12"/>
        <v>3</v>
      </c>
      <c r="N37" s="36">
        <f t="shared" si="13"/>
        <v>12</v>
      </c>
      <c r="O37" s="38">
        <f t="shared" si="14"/>
        <v>3</v>
      </c>
      <c r="P37" s="38">
        <f t="shared" si="15"/>
        <v>12</v>
      </c>
      <c r="Q37" s="36">
        <f t="shared" si="16"/>
        <v>4</v>
      </c>
      <c r="R37" s="36">
        <f t="shared" si="17"/>
        <v>13</v>
      </c>
      <c r="S37" s="38">
        <f t="shared" si="18"/>
        <v>4</v>
      </c>
      <c r="T37" s="38">
        <f t="shared" si="19"/>
        <v>14</v>
      </c>
      <c r="U37" s="36">
        <f t="shared" si="20"/>
        <v>4</v>
      </c>
      <c r="V37" s="36">
        <f t="shared" si="21"/>
        <v>15</v>
      </c>
      <c r="W37" s="38">
        <f t="shared" si="0"/>
        <v>4</v>
      </c>
      <c r="X37" s="38">
        <f t="shared" si="1"/>
        <v>16</v>
      </c>
      <c r="Y37" s="37">
        <f aca="true" t="shared" si="22" ref="Y37:Y65">B37</f>
        <v>4.5</v>
      </c>
      <c r="Z37" s="50">
        <f aca="true" t="shared" si="23" ref="Z37:Z65">C37</f>
        <v>16.555555555555557</v>
      </c>
      <c r="AB37" s="48">
        <v>33</v>
      </c>
      <c r="AC37" s="49">
        <v>0.72</v>
      </c>
      <c r="AD37" s="44">
        <v>16.555555555555557</v>
      </c>
      <c r="AE37" s="33">
        <v>19.8235294117647</v>
      </c>
      <c r="AF37" s="49">
        <v>0.68</v>
      </c>
      <c r="AG37" s="32">
        <v>4.5</v>
      </c>
      <c r="AH37" s="49">
        <v>0.72</v>
      </c>
      <c r="AI37" s="33">
        <v>16.555555555555557</v>
      </c>
      <c r="AJ37" s="33"/>
      <c r="AL37" s="33">
        <v>19.8235294117647</v>
      </c>
      <c r="AM37" s="32">
        <v>4.25</v>
      </c>
    </row>
    <row r="38" spans="1:39" ht="10.5" customHeight="1">
      <c r="A38" s="48">
        <v>34</v>
      </c>
      <c r="B38" s="32">
        <v>4.5625</v>
      </c>
      <c r="C38" s="33">
        <v>15.794520547945206</v>
      </c>
      <c r="D38" s="49">
        <v>0.73</v>
      </c>
      <c r="E38" s="35">
        <f t="shared" si="4"/>
        <v>2</v>
      </c>
      <c r="F38" s="36">
        <f t="shared" si="5"/>
        <v>8</v>
      </c>
      <c r="G38" s="37">
        <f t="shared" si="6"/>
        <v>3</v>
      </c>
      <c r="H38" s="38">
        <f t="shared" si="7"/>
        <v>9</v>
      </c>
      <c r="I38" s="35">
        <f t="shared" si="8"/>
        <v>3</v>
      </c>
      <c r="J38" s="36">
        <f t="shared" si="9"/>
        <v>9</v>
      </c>
      <c r="K38" s="37">
        <f t="shared" si="10"/>
        <v>3</v>
      </c>
      <c r="L38" s="38">
        <f t="shared" si="11"/>
        <v>10</v>
      </c>
      <c r="M38" s="35">
        <f t="shared" si="12"/>
        <v>3</v>
      </c>
      <c r="N38" s="36">
        <f t="shared" si="13"/>
        <v>11</v>
      </c>
      <c r="O38" s="38">
        <f t="shared" si="14"/>
        <v>3</v>
      </c>
      <c r="P38" s="38">
        <f t="shared" si="15"/>
        <v>12</v>
      </c>
      <c r="Q38" s="36">
        <f t="shared" si="16"/>
        <v>4</v>
      </c>
      <c r="R38" s="36">
        <f t="shared" si="17"/>
        <v>13</v>
      </c>
      <c r="S38" s="38">
        <f t="shared" si="18"/>
        <v>4</v>
      </c>
      <c r="T38" s="38">
        <f t="shared" si="19"/>
        <v>13</v>
      </c>
      <c r="U38" s="36">
        <f t="shared" si="20"/>
        <v>4</v>
      </c>
      <c r="V38" s="36">
        <f t="shared" si="21"/>
        <v>14</v>
      </c>
      <c r="W38" s="38">
        <f t="shared" si="0"/>
        <v>4</v>
      </c>
      <c r="X38" s="38">
        <f t="shared" si="1"/>
        <v>15</v>
      </c>
      <c r="Y38" s="37">
        <f t="shared" si="22"/>
        <v>4.5625</v>
      </c>
      <c r="Z38" s="50">
        <f t="shared" si="23"/>
        <v>15.794520547945206</v>
      </c>
      <c r="AB38" s="48">
        <v>34</v>
      </c>
      <c r="AC38" s="49">
        <v>0.73</v>
      </c>
      <c r="AD38" s="44">
        <v>15.794520547945206</v>
      </c>
      <c r="AE38" s="33">
        <v>20.701492537313428</v>
      </c>
      <c r="AF38" s="49">
        <v>0.67</v>
      </c>
      <c r="AG38" s="32">
        <v>4.5625</v>
      </c>
      <c r="AH38" s="49">
        <v>0.73</v>
      </c>
      <c r="AI38" s="33">
        <v>15.794520547945206</v>
      </c>
      <c r="AJ38" s="33"/>
      <c r="AL38" s="33">
        <v>20.701492537313428</v>
      </c>
      <c r="AM38" s="32">
        <v>4.1875</v>
      </c>
    </row>
    <row r="39" spans="1:39" ht="10.5" customHeight="1">
      <c r="A39" s="48">
        <v>35</v>
      </c>
      <c r="B39" s="32">
        <v>4.625</v>
      </c>
      <c r="C39" s="33">
        <v>15.054054054054054</v>
      </c>
      <c r="D39" s="49">
        <v>0.74</v>
      </c>
      <c r="E39" s="35">
        <f t="shared" si="4"/>
        <v>2</v>
      </c>
      <c r="F39" s="36">
        <f t="shared" si="5"/>
        <v>8</v>
      </c>
      <c r="G39" s="37">
        <f t="shared" si="6"/>
        <v>3</v>
      </c>
      <c r="H39" s="38">
        <f t="shared" si="7"/>
        <v>8</v>
      </c>
      <c r="I39" s="35">
        <f t="shared" si="8"/>
        <v>3</v>
      </c>
      <c r="J39" s="36">
        <f t="shared" si="9"/>
        <v>9</v>
      </c>
      <c r="K39" s="37">
        <f t="shared" si="10"/>
        <v>3</v>
      </c>
      <c r="L39" s="38">
        <f t="shared" si="11"/>
        <v>10</v>
      </c>
      <c r="M39" s="35">
        <f t="shared" si="12"/>
        <v>3</v>
      </c>
      <c r="N39" s="36">
        <f t="shared" si="13"/>
        <v>11</v>
      </c>
      <c r="O39" s="38">
        <f t="shared" si="14"/>
        <v>3</v>
      </c>
      <c r="P39" s="38">
        <f t="shared" si="15"/>
        <v>11</v>
      </c>
      <c r="Q39" s="36">
        <f t="shared" si="16"/>
        <v>4</v>
      </c>
      <c r="R39" s="36">
        <f t="shared" si="17"/>
        <v>12</v>
      </c>
      <c r="S39" s="38">
        <f t="shared" si="18"/>
        <v>4</v>
      </c>
      <c r="T39" s="38">
        <f t="shared" si="19"/>
        <v>13</v>
      </c>
      <c r="U39" s="36">
        <f t="shared" si="20"/>
        <v>4</v>
      </c>
      <c r="V39" s="36">
        <f t="shared" si="21"/>
        <v>14</v>
      </c>
      <c r="W39" s="38">
        <f t="shared" si="0"/>
        <v>4</v>
      </c>
      <c r="X39" s="38">
        <f t="shared" si="1"/>
        <v>14</v>
      </c>
      <c r="Y39" s="37">
        <f t="shared" si="22"/>
        <v>4.625</v>
      </c>
      <c r="Z39" s="50">
        <f t="shared" si="23"/>
        <v>15.054054054054054</v>
      </c>
      <c r="AB39" s="48">
        <v>35</v>
      </c>
      <c r="AC39" s="49">
        <v>0.74</v>
      </c>
      <c r="AD39" s="44">
        <v>15.054054054054054</v>
      </c>
      <c r="AE39" s="33">
        <v>21.606060606060602</v>
      </c>
      <c r="AF39" s="49">
        <v>0.66</v>
      </c>
      <c r="AG39" s="32">
        <v>4.625</v>
      </c>
      <c r="AH39" s="49">
        <v>0.74</v>
      </c>
      <c r="AI39" s="33">
        <v>15.054054054054054</v>
      </c>
      <c r="AJ39" s="33"/>
      <c r="AL39" s="33">
        <v>21.606060606060602</v>
      </c>
      <c r="AM39" s="32">
        <v>4.125</v>
      </c>
    </row>
    <row r="40" spans="1:39" ht="10.5" customHeight="1">
      <c r="A40" s="48">
        <v>36</v>
      </c>
      <c r="B40" s="32">
        <v>4.6875</v>
      </c>
      <c r="C40" s="33">
        <v>14.333333333333334</v>
      </c>
      <c r="D40" s="49">
        <v>0.75</v>
      </c>
      <c r="E40" s="35">
        <f t="shared" si="4"/>
        <v>2</v>
      </c>
      <c r="F40" s="36">
        <f t="shared" si="5"/>
        <v>7</v>
      </c>
      <c r="G40" s="37">
        <f t="shared" si="6"/>
        <v>3</v>
      </c>
      <c r="H40" s="38">
        <f t="shared" si="7"/>
        <v>8</v>
      </c>
      <c r="I40" s="35">
        <f t="shared" si="8"/>
        <v>3</v>
      </c>
      <c r="J40" s="36">
        <f t="shared" si="9"/>
        <v>9</v>
      </c>
      <c r="K40" s="37">
        <f t="shared" si="10"/>
        <v>3</v>
      </c>
      <c r="L40" s="38">
        <f t="shared" si="11"/>
        <v>9</v>
      </c>
      <c r="M40" s="35">
        <f t="shared" si="12"/>
        <v>3</v>
      </c>
      <c r="N40" s="36">
        <f t="shared" si="13"/>
        <v>10</v>
      </c>
      <c r="O40" s="38">
        <f t="shared" si="14"/>
        <v>4</v>
      </c>
      <c r="P40" s="38">
        <f t="shared" si="15"/>
        <v>11</v>
      </c>
      <c r="Q40" s="36">
        <f t="shared" si="16"/>
        <v>4</v>
      </c>
      <c r="R40" s="36">
        <f t="shared" si="17"/>
        <v>11</v>
      </c>
      <c r="S40" s="38">
        <f t="shared" si="18"/>
        <v>4</v>
      </c>
      <c r="T40" s="38">
        <f t="shared" si="19"/>
        <v>12</v>
      </c>
      <c r="U40" s="36">
        <f t="shared" si="20"/>
        <v>4</v>
      </c>
      <c r="V40" s="36">
        <f t="shared" si="21"/>
        <v>13</v>
      </c>
      <c r="W40" s="38">
        <f t="shared" si="0"/>
        <v>4</v>
      </c>
      <c r="X40" s="38">
        <f t="shared" si="1"/>
        <v>14</v>
      </c>
      <c r="Y40" s="37">
        <f t="shared" si="22"/>
        <v>4.6875</v>
      </c>
      <c r="Z40" s="50">
        <f t="shared" si="23"/>
        <v>14.333333333333334</v>
      </c>
      <c r="AB40" s="48">
        <v>36</v>
      </c>
      <c r="AC40" s="49">
        <v>0.75</v>
      </c>
      <c r="AD40" s="44">
        <v>14.333333333333334</v>
      </c>
      <c r="AE40" s="33">
        <v>22.538461538461537</v>
      </c>
      <c r="AF40" s="49">
        <v>0.65</v>
      </c>
      <c r="AG40" s="32">
        <v>4.6875</v>
      </c>
      <c r="AH40" s="49">
        <v>0.75</v>
      </c>
      <c r="AI40" s="33">
        <v>14.333333333333334</v>
      </c>
      <c r="AJ40" s="33"/>
      <c r="AL40" s="33">
        <v>22.538461538461537</v>
      </c>
      <c r="AM40" s="32">
        <v>4.0625</v>
      </c>
    </row>
    <row r="41" spans="1:39" ht="10.5" customHeight="1">
      <c r="A41" s="48">
        <v>37</v>
      </c>
      <c r="B41" s="32">
        <v>4.75</v>
      </c>
      <c r="C41" s="33">
        <v>13.631578947368421</v>
      </c>
      <c r="D41" s="49">
        <v>0.76</v>
      </c>
      <c r="E41" s="35">
        <f t="shared" si="4"/>
        <v>2</v>
      </c>
      <c r="F41" s="36">
        <f t="shared" si="5"/>
        <v>7</v>
      </c>
      <c r="G41" s="37">
        <f t="shared" si="6"/>
        <v>3</v>
      </c>
      <c r="H41" s="38">
        <f t="shared" si="7"/>
        <v>7</v>
      </c>
      <c r="I41" s="35">
        <f t="shared" si="8"/>
        <v>3</v>
      </c>
      <c r="J41" s="36">
        <f t="shared" si="9"/>
        <v>8</v>
      </c>
      <c r="K41" s="37">
        <f t="shared" si="10"/>
        <v>3</v>
      </c>
      <c r="L41" s="38">
        <f t="shared" si="11"/>
        <v>9</v>
      </c>
      <c r="M41" s="35">
        <f t="shared" si="12"/>
        <v>3</v>
      </c>
      <c r="N41" s="36">
        <f t="shared" si="13"/>
        <v>10</v>
      </c>
      <c r="O41" s="38">
        <f t="shared" si="14"/>
        <v>4</v>
      </c>
      <c r="P41" s="38">
        <f t="shared" si="15"/>
        <v>10</v>
      </c>
      <c r="Q41" s="36">
        <f t="shared" si="16"/>
        <v>4</v>
      </c>
      <c r="R41" s="36">
        <f t="shared" si="17"/>
        <v>11</v>
      </c>
      <c r="S41" s="38">
        <f t="shared" si="18"/>
        <v>4</v>
      </c>
      <c r="T41" s="38">
        <f t="shared" si="19"/>
        <v>12</v>
      </c>
      <c r="U41" s="36">
        <f t="shared" si="20"/>
        <v>4</v>
      </c>
      <c r="V41" s="36">
        <f t="shared" si="21"/>
        <v>12</v>
      </c>
      <c r="W41" s="38">
        <f t="shared" si="0"/>
        <v>5</v>
      </c>
      <c r="X41" s="38">
        <f t="shared" si="1"/>
        <v>13</v>
      </c>
      <c r="Y41" s="37">
        <f t="shared" si="22"/>
        <v>4.75</v>
      </c>
      <c r="Z41" s="50">
        <f t="shared" si="23"/>
        <v>13.631578947368421</v>
      </c>
      <c r="AB41" s="48">
        <v>37</v>
      </c>
      <c r="AC41" s="49">
        <v>0.76</v>
      </c>
      <c r="AD41" s="44">
        <v>13.631578947368421</v>
      </c>
      <c r="AE41" s="33">
        <v>23.5</v>
      </c>
      <c r="AF41" s="49">
        <v>0.64</v>
      </c>
      <c r="AG41" s="32">
        <v>4.75</v>
      </c>
      <c r="AH41" s="49">
        <v>0.76</v>
      </c>
      <c r="AI41" s="33">
        <v>13.631578947368421</v>
      </c>
      <c r="AJ41" s="33"/>
      <c r="AL41" s="33">
        <v>23.5</v>
      </c>
      <c r="AM41" s="32">
        <v>4</v>
      </c>
    </row>
    <row r="42" spans="1:39" ht="10.5" customHeight="1">
      <c r="A42" s="48">
        <v>38</v>
      </c>
      <c r="B42" s="32">
        <v>4.8125</v>
      </c>
      <c r="C42" s="33">
        <v>12.948051948051948</v>
      </c>
      <c r="D42" s="49">
        <v>0.77</v>
      </c>
      <c r="E42" s="35">
        <f t="shared" si="4"/>
        <v>2</v>
      </c>
      <c r="F42" s="36">
        <f t="shared" si="5"/>
        <v>6</v>
      </c>
      <c r="G42" s="37">
        <f t="shared" si="6"/>
        <v>3</v>
      </c>
      <c r="H42" s="38">
        <f t="shared" si="7"/>
        <v>7</v>
      </c>
      <c r="I42" s="35">
        <f t="shared" si="8"/>
        <v>3</v>
      </c>
      <c r="J42" s="36">
        <f t="shared" si="9"/>
        <v>8</v>
      </c>
      <c r="K42" s="37">
        <f t="shared" si="10"/>
        <v>3</v>
      </c>
      <c r="L42" s="38">
        <f t="shared" si="11"/>
        <v>8</v>
      </c>
      <c r="M42" s="35">
        <f t="shared" si="12"/>
        <v>3</v>
      </c>
      <c r="N42" s="36">
        <f t="shared" si="13"/>
        <v>9</v>
      </c>
      <c r="O42" s="38">
        <f t="shared" si="14"/>
        <v>4</v>
      </c>
      <c r="P42" s="38">
        <f t="shared" si="15"/>
        <v>10</v>
      </c>
      <c r="Q42" s="36">
        <f t="shared" si="16"/>
        <v>4</v>
      </c>
      <c r="R42" s="36">
        <f t="shared" si="17"/>
        <v>10</v>
      </c>
      <c r="S42" s="38">
        <f t="shared" si="18"/>
        <v>4</v>
      </c>
      <c r="T42" s="38">
        <f t="shared" si="19"/>
        <v>11</v>
      </c>
      <c r="U42" s="36">
        <f t="shared" si="20"/>
        <v>4</v>
      </c>
      <c r="V42" s="36">
        <f t="shared" si="21"/>
        <v>12</v>
      </c>
      <c r="W42" s="38">
        <f t="shared" si="0"/>
        <v>5</v>
      </c>
      <c r="X42" s="38">
        <f t="shared" si="1"/>
        <v>12</v>
      </c>
      <c r="Y42" s="37">
        <f t="shared" si="22"/>
        <v>4.8125</v>
      </c>
      <c r="Z42" s="50">
        <f t="shared" si="23"/>
        <v>12.948051948051948</v>
      </c>
      <c r="AB42" s="48">
        <v>38</v>
      </c>
      <c r="AC42" s="49">
        <v>0.77</v>
      </c>
      <c r="AD42" s="44">
        <v>12.948051948051948</v>
      </c>
      <c r="AE42" s="33">
        <v>24.49206349206349</v>
      </c>
      <c r="AF42" s="49">
        <v>0.63</v>
      </c>
      <c r="AG42" s="32">
        <v>4.8125</v>
      </c>
      <c r="AH42" s="49">
        <v>0.77</v>
      </c>
      <c r="AI42" s="33">
        <v>12.948051948051948</v>
      </c>
      <c r="AJ42" s="33"/>
      <c r="AL42" s="33">
        <v>24.49206349206349</v>
      </c>
      <c r="AM42" s="32">
        <v>3.9375</v>
      </c>
    </row>
    <row r="43" spans="1:39" ht="10.5" customHeight="1">
      <c r="A43" s="48">
        <v>39</v>
      </c>
      <c r="B43" s="32">
        <v>4.875</v>
      </c>
      <c r="C43" s="33">
        <v>12.282051282051281</v>
      </c>
      <c r="D43" s="49">
        <v>0.78</v>
      </c>
      <c r="E43" s="35">
        <f t="shared" si="4"/>
        <v>2</v>
      </c>
      <c r="F43" s="36">
        <f t="shared" si="5"/>
        <v>6</v>
      </c>
      <c r="G43" s="37">
        <f t="shared" si="6"/>
        <v>3</v>
      </c>
      <c r="H43" s="38">
        <f t="shared" si="7"/>
        <v>7</v>
      </c>
      <c r="I43" s="35">
        <f t="shared" si="8"/>
        <v>3</v>
      </c>
      <c r="J43" s="36">
        <f t="shared" si="9"/>
        <v>7</v>
      </c>
      <c r="K43" s="37">
        <f t="shared" si="10"/>
        <v>3</v>
      </c>
      <c r="L43" s="38">
        <f t="shared" si="11"/>
        <v>8</v>
      </c>
      <c r="M43" s="35">
        <f t="shared" si="12"/>
        <v>3</v>
      </c>
      <c r="N43" s="36">
        <f t="shared" si="13"/>
        <v>9</v>
      </c>
      <c r="O43" s="38">
        <f t="shared" si="14"/>
        <v>4</v>
      </c>
      <c r="P43" s="38">
        <f t="shared" si="15"/>
        <v>9</v>
      </c>
      <c r="Q43" s="36">
        <f t="shared" si="16"/>
        <v>4</v>
      </c>
      <c r="R43" s="36">
        <f t="shared" si="17"/>
        <v>10</v>
      </c>
      <c r="S43" s="38">
        <f t="shared" si="18"/>
        <v>4</v>
      </c>
      <c r="T43" s="38">
        <f t="shared" si="19"/>
        <v>10</v>
      </c>
      <c r="U43" s="36">
        <f t="shared" si="20"/>
        <v>4</v>
      </c>
      <c r="V43" s="36">
        <f t="shared" si="21"/>
        <v>11</v>
      </c>
      <c r="W43" s="38">
        <f t="shared" si="0"/>
        <v>5</v>
      </c>
      <c r="X43" s="38">
        <f t="shared" si="1"/>
        <v>12</v>
      </c>
      <c r="Y43" s="37">
        <f t="shared" si="22"/>
        <v>4.875</v>
      </c>
      <c r="Z43" s="50">
        <f t="shared" si="23"/>
        <v>12.282051282051281</v>
      </c>
      <c r="AB43" s="48">
        <v>39</v>
      </c>
      <c r="AC43" s="49">
        <v>0.78</v>
      </c>
      <c r="AD43" s="44">
        <v>12.282051282051281</v>
      </c>
      <c r="AE43" s="33">
        <v>25.516129032258068</v>
      </c>
      <c r="AF43" s="49">
        <v>0.62</v>
      </c>
      <c r="AG43" s="32">
        <v>4.875</v>
      </c>
      <c r="AH43" s="49">
        <v>0.78</v>
      </c>
      <c r="AI43" s="33">
        <v>12.282051282051281</v>
      </c>
      <c r="AJ43" s="33"/>
      <c r="AL43" s="33">
        <v>25.516129032258068</v>
      </c>
      <c r="AM43" s="32">
        <v>3.875</v>
      </c>
    </row>
    <row r="44" spans="1:39" ht="10.5" customHeight="1">
      <c r="A44" s="48">
        <v>40</v>
      </c>
      <c r="B44" s="32">
        <v>4.9375</v>
      </c>
      <c r="C44" s="33">
        <v>11.632911392405061</v>
      </c>
      <c r="D44" s="49">
        <v>0.79</v>
      </c>
      <c r="E44" s="35">
        <f t="shared" si="4"/>
        <v>2</v>
      </c>
      <c r="F44" s="36">
        <f t="shared" si="5"/>
        <v>6</v>
      </c>
      <c r="G44" s="37">
        <f t="shared" si="6"/>
        <v>3</v>
      </c>
      <c r="H44" s="38">
        <f t="shared" si="7"/>
        <v>6</v>
      </c>
      <c r="I44" s="35">
        <f t="shared" si="8"/>
        <v>3</v>
      </c>
      <c r="J44" s="36">
        <f t="shared" si="9"/>
        <v>7</v>
      </c>
      <c r="K44" s="37">
        <f t="shared" si="10"/>
        <v>3</v>
      </c>
      <c r="L44" s="38">
        <f t="shared" si="11"/>
        <v>8</v>
      </c>
      <c r="M44" s="35">
        <f t="shared" si="12"/>
        <v>3</v>
      </c>
      <c r="N44" s="36">
        <f t="shared" si="13"/>
        <v>8</v>
      </c>
      <c r="O44" s="38">
        <f t="shared" si="14"/>
        <v>4</v>
      </c>
      <c r="P44" s="38">
        <f t="shared" si="15"/>
        <v>9</v>
      </c>
      <c r="Q44" s="36">
        <f t="shared" si="16"/>
        <v>4</v>
      </c>
      <c r="R44" s="36">
        <f t="shared" si="17"/>
        <v>9</v>
      </c>
      <c r="S44" s="38">
        <f t="shared" si="18"/>
        <v>4</v>
      </c>
      <c r="T44" s="38">
        <f t="shared" si="19"/>
        <v>10</v>
      </c>
      <c r="U44" s="36">
        <f t="shared" si="20"/>
        <v>4</v>
      </c>
      <c r="V44" s="36">
        <f t="shared" si="21"/>
        <v>10</v>
      </c>
      <c r="W44" s="38">
        <f t="shared" si="0"/>
        <v>5</v>
      </c>
      <c r="X44" s="38">
        <f t="shared" si="1"/>
        <v>11</v>
      </c>
      <c r="Y44" s="37">
        <f t="shared" si="22"/>
        <v>4.9375</v>
      </c>
      <c r="Z44" s="50">
        <f t="shared" si="23"/>
        <v>11.632911392405061</v>
      </c>
      <c r="AB44" s="48">
        <v>40</v>
      </c>
      <c r="AC44" s="49">
        <v>0.79</v>
      </c>
      <c r="AD44" s="44">
        <v>11.632911392405061</v>
      </c>
      <c r="AE44" s="33">
        <v>26.573770491803284</v>
      </c>
      <c r="AF44" s="49">
        <v>0.61</v>
      </c>
      <c r="AG44" s="32">
        <v>4.9375</v>
      </c>
      <c r="AH44" s="49">
        <v>0.79</v>
      </c>
      <c r="AI44" s="33">
        <v>11.632911392405061</v>
      </c>
      <c r="AJ44" s="33"/>
      <c r="AL44" s="33">
        <v>26.573770491803284</v>
      </c>
      <c r="AM44" s="32">
        <v>3.8125</v>
      </c>
    </row>
    <row r="45" spans="1:39" ht="10.5" customHeight="1">
      <c r="A45" s="48">
        <v>41</v>
      </c>
      <c r="B45" s="32">
        <v>5</v>
      </c>
      <c r="C45" s="33">
        <v>11</v>
      </c>
      <c r="D45" s="49">
        <v>0.8</v>
      </c>
      <c r="E45" s="35">
        <f t="shared" si="4"/>
        <v>3</v>
      </c>
      <c r="F45" s="36">
        <f t="shared" si="5"/>
        <v>6</v>
      </c>
      <c r="G45" s="37">
        <f t="shared" si="6"/>
        <v>3</v>
      </c>
      <c r="H45" s="38">
        <f t="shared" si="7"/>
        <v>6</v>
      </c>
      <c r="I45" s="35">
        <f t="shared" si="8"/>
        <v>3</v>
      </c>
      <c r="J45" s="36">
        <f t="shared" si="9"/>
        <v>7</v>
      </c>
      <c r="K45" s="37">
        <f t="shared" si="10"/>
        <v>3</v>
      </c>
      <c r="L45" s="38">
        <f t="shared" si="11"/>
        <v>7</v>
      </c>
      <c r="M45" s="35">
        <f t="shared" si="12"/>
        <v>4</v>
      </c>
      <c r="N45" s="36">
        <f t="shared" si="13"/>
        <v>8</v>
      </c>
      <c r="O45" s="38">
        <f t="shared" si="14"/>
        <v>4</v>
      </c>
      <c r="P45" s="38">
        <f t="shared" si="15"/>
        <v>8</v>
      </c>
      <c r="Q45" s="36">
        <f t="shared" si="16"/>
        <v>4</v>
      </c>
      <c r="R45" s="36">
        <f t="shared" si="17"/>
        <v>9</v>
      </c>
      <c r="S45" s="38">
        <f t="shared" si="18"/>
        <v>4</v>
      </c>
      <c r="T45" s="38">
        <f t="shared" si="19"/>
        <v>9</v>
      </c>
      <c r="U45" s="36">
        <f t="shared" si="20"/>
        <v>5</v>
      </c>
      <c r="V45" s="36">
        <f t="shared" si="21"/>
        <v>10</v>
      </c>
      <c r="W45" s="38">
        <f t="shared" si="0"/>
        <v>5</v>
      </c>
      <c r="X45" s="38">
        <f t="shared" si="1"/>
        <v>10</v>
      </c>
      <c r="Y45" s="37">
        <f t="shared" si="22"/>
        <v>5</v>
      </c>
      <c r="Z45" s="50">
        <f t="shared" si="23"/>
        <v>11</v>
      </c>
      <c r="AB45" s="48">
        <v>41</v>
      </c>
      <c r="AC45" s="49">
        <v>0.8</v>
      </c>
      <c r="AD45" s="44">
        <v>11</v>
      </c>
      <c r="AE45" s="33">
        <v>27.666666666666675</v>
      </c>
      <c r="AF45" s="49">
        <v>0.6</v>
      </c>
      <c r="AG45" s="32">
        <v>5</v>
      </c>
      <c r="AH45" s="49">
        <v>0.8</v>
      </c>
      <c r="AI45" s="33">
        <v>11</v>
      </c>
      <c r="AJ45" s="33"/>
      <c r="AL45" s="33">
        <v>27.666666666666675</v>
      </c>
      <c r="AM45" s="32">
        <v>3.75</v>
      </c>
    </row>
    <row r="46" spans="1:39" ht="10.5" customHeight="1">
      <c r="A46" s="48">
        <v>42</v>
      </c>
      <c r="B46" s="32">
        <v>5.0625</v>
      </c>
      <c r="C46" s="33">
        <v>10.382716049382713</v>
      </c>
      <c r="D46" s="49">
        <v>0.81</v>
      </c>
      <c r="E46" s="35">
        <f t="shared" si="4"/>
        <v>3</v>
      </c>
      <c r="F46" s="36">
        <f t="shared" si="5"/>
        <v>5</v>
      </c>
      <c r="G46" s="37">
        <f t="shared" si="6"/>
        <v>3</v>
      </c>
      <c r="H46" s="38">
        <f t="shared" si="7"/>
        <v>6</v>
      </c>
      <c r="I46" s="35">
        <f t="shared" si="8"/>
        <v>3</v>
      </c>
      <c r="J46" s="36">
        <f t="shared" si="9"/>
        <v>6</v>
      </c>
      <c r="K46" s="37">
        <f t="shared" si="10"/>
        <v>3</v>
      </c>
      <c r="L46" s="38">
        <f t="shared" si="11"/>
        <v>7</v>
      </c>
      <c r="M46" s="35">
        <f t="shared" si="12"/>
        <v>4</v>
      </c>
      <c r="N46" s="36">
        <f t="shared" si="13"/>
        <v>7</v>
      </c>
      <c r="O46" s="38">
        <f t="shared" si="14"/>
        <v>4</v>
      </c>
      <c r="P46" s="38">
        <f t="shared" si="15"/>
        <v>8</v>
      </c>
      <c r="Q46" s="36">
        <f t="shared" si="16"/>
        <v>4</v>
      </c>
      <c r="R46" s="36">
        <f t="shared" si="17"/>
        <v>8</v>
      </c>
      <c r="S46" s="38">
        <f t="shared" si="18"/>
        <v>4</v>
      </c>
      <c r="T46" s="38">
        <f t="shared" si="19"/>
        <v>9</v>
      </c>
      <c r="U46" s="36">
        <f t="shared" si="20"/>
        <v>5</v>
      </c>
      <c r="V46" s="36">
        <f t="shared" si="21"/>
        <v>9</v>
      </c>
      <c r="W46" s="38">
        <f t="shared" si="0"/>
        <v>5</v>
      </c>
      <c r="X46" s="38">
        <f t="shared" si="1"/>
        <v>10</v>
      </c>
      <c r="Y46" s="37">
        <f t="shared" si="22"/>
        <v>5.0625</v>
      </c>
      <c r="Z46" s="50">
        <f t="shared" si="23"/>
        <v>10.382716049382713</v>
      </c>
      <c r="AB46" s="48">
        <v>42</v>
      </c>
      <c r="AC46" s="49">
        <v>0.81</v>
      </c>
      <c r="AD46" s="44">
        <v>10.382716049382713</v>
      </c>
      <c r="AE46" s="33">
        <v>28.79661016949153</v>
      </c>
      <c r="AF46" s="49">
        <v>0.59</v>
      </c>
      <c r="AG46" s="32">
        <v>5.0625</v>
      </c>
      <c r="AH46" s="49">
        <v>0.81</v>
      </c>
      <c r="AI46" s="33">
        <v>10.382716049382713</v>
      </c>
      <c r="AJ46" s="33"/>
      <c r="AL46" s="33">
        <v>28.79661016949153</v>
      </c>
      <c r="AM46" s="32">
        <v>3.6875</v>
      </c>
    </row>
    <row r="47" spans="1:39" ht="10.5" customHeight="1">
      <c r="A47" s="48">
        <v>43</v>
      </c>
      <c r="B47" s="32">
        <v>5.125</v>
      </c>
      <c r="C47" s="33">
        <v>9.780487804878051</v>
      </c>
      <c r="D47" s="49">
        <v>0.82</v>
      </c>
      <c r="E47" s="35">
        <f t="shared" si="4"/>
        <v>3</v>
      </c>
      <c r="F47" s="36">
        <f t="shared" si="5"/>
        <v>5</v>
      </c>
      <c r="G47" s="37">
        <f t="shared" si="6"/>
        <v>3</v>
      </c>
      <c r="H47" s="38">
        <f t="shared" si="7"/>
        <v>5</v>
      </c>
      <c r="I47" s="35">
        <f t="shared" si="8"/>
        <v>3</v>
      </c>
      <c r="J47" s="36">
        <f t="shared" si="9"/>
        <v>6</v>
      </c>
      <c r="K47" s="37">
        <f t="shared" si="10"/>
        <v>3</v>
      </c>
      <c r="L47" s="38">
        <f t="shared" si="11"/>
        <v>6</v>
      </c>
      <c r="M47" s="35">
        <f t="shared" si="12"/>
        <v>4</v>
      </c>
      <c r="N47" s="36">
        <f t="shared" si="13"/>
        <v>7</v>
      </c>
      <c r="O47" s="38">
        <f t="shared" si="14"/>
        <v>4</v>
      </c>
      <c r="P47" s="38">
        <f t="shared" si="15"/>
        <v>7</v>
      </c>
      <c r="Q47" s="36">
        <f t="shared" si="16"/>
        <v>4</v>
      </c>
      <c r="R47" s="36">
        <f t="shared" si="17"/>
        <v>8</v>
      </c>
      <c r="S47" s="38">
        <f t="shared" si="18"/>
        <v>4</v>
      </c>
      <c r="T47" s="38">
        <f t="shared" si="19"/>
        <v>8</v>
      </c>
      <c r="U47" s="36">
        <f t="shared" si="20"/>
        <v>5</v>
      </c>
      <c r="V47" s="36">
        <f t="shared" si="21"/>
        <v>9</v>
      </c>
      <c r="W47" s="38">
        <f t="shared" si="0"/>
        <v>5</v>
      </c>
      <c r="X47" s="38">
        <f t="shared" si="1"/>
        <v>9</v>
      </c>
      <c r="Y47" s="37">
        <f t="shared" si="22"/>
        <v>5.125</v>
      </c>
      <c r="Z47" s="50">
        <f t="shared" si="23"/>
        <v>9.780487804878051</v>
      </c>
      <c r="AB47" s="48">
        <v>43</v>
      </c>
      <c r="AC47" s="49">
        <v>0.82</v>
      </c>
      <c r="AD47" s="44">
        <v>9.780487804878051</v>
      </c>
      <c r="AE47" s="33">
        <v>29.96551724137932</v>
      </c>
      <c r="AF47" s="49">
        <v>0.58</v>
      </c>
      <c r="AG47" s="32">
        <v>5.125</v>
      </c>
      <c r="AH47" s="49">
        <v>0.82</v>
      </c>
      <c r="AI47" s="33">
        <v>9.780487804878051</v>
      </c>
      <c r="AJ47" s="33"/>
      <c r="AL47" s="33">
        <v>29.96551724137932</v>
      </c>
      <c r="AM47" s="32">
        <v>3.625</v>
      </c>
    </row>
    <row r="48" spans="1:39" ht="10.5" customHeight="1">
      <c r="A48" s="48">
        <v>44</v>
      </c>
      <c r="B48" s="32">
        <v>5.1875</v>
      </c>
      <c r="C48" s="33">
        <v>9.192771084337352</v>
      </c>
      <c r="D48" s="49">
        <v>0.83</v>
      </c>
      <c r="E48" s="35">
        <f t="shared" si="4"/>
        <v>3</v>
      </c>
      <c r="F48" s="36">
        <f t="shared" si="5"/>
        <v>5</v>
      </c>
      <c r="G48" s="37">
        <f t="shared" si="6"/>
        <v>3</v>
      </c>
      <c r="H48" s="38">
        <f t="shared" si="7"/>
        <v>5</v>
      </c>
      <c r="I48" s="35">
        <f t="shared" si="8"/>
        <v>3</v>
      </c>
      <c r="J48" s="36">
        <f t="shared" si="9"/>
        <v>6</v>
      </c>
      <c r="K48" s="37">
        <f t="shared" si="10"/>
        <v>3</v>
      </c>
      <c r="L48" s="38">
        <f t="shared" si="11"/>
        <v>6</v>
      </c>
      <c r="M48" s="35">
        <f t="shared" si="12"/>
        <v>4</v>
      </c>
      <c r="N48" s="36">
        <f t="shared" si="13"/>
        <v>6</v>
      </c>
      <c r="O48" s="38">
        <f t="shared" si="14"/>
        <v>4</v>
      </c>
      <c r="P48" s="38">
        <f t="shared" si="15"/>
        <v>7</v>
      </c>
      <c r="Q48" s="36">
        <f t="shared" si="16"/>
        <v>4</v>
      </c>
      <c r="R48" s="36">
        <f t="shared" si="17"/>
        <v>7</v>
      </c>
      <c r="S48" s="38">
        <f t="shared" si="18"/>
        <v>4</v>
      </c>
      <c r="T48" s="38">
        <f t="shared" si="19"/>
        <v>8</v>
      </c>
      <c r="U48" s="36">
        <f t="shared" si="20"/>
        <v>5</v>
      </c>
      <c r="V48" s="36">
        <f t="shared" si="21"/>
        <v>8</v>
      </c>
      <c r="W48" s="38">
        <f t="shared" si="0"/>
        <v>5</v>
      </c>
      <c r="X48" s="38">
        <f t="shared" si="1"/>
        <v>9</v>
      </c>
      <c r="Y48" s="37">
        <f t="shared" si="22"/>
        <v>5.1875</v>
      </c>
      <c r="Z48" s="50">
        <f t="shared" si="23"/>
        <v>9.192771084337352</v>
      </c>
      <c r="AB48" s="48">
        <v>44</v>
      </c>
      <c r="AC48" s="49">
        <v>0.83</v>
      </c>
      <c r="AD48" s="44">
        <v>9.192771084337352</v>
      </c>
      <c r="AE48" s="33">
        <v>31.175438596491237</v>
      </c>
      <c r="AF48" s="49">
        <v>0.57</v>
      </c>
      <c r="AG48" s="32">
        <v>5.1875</v>
      </c>
      <c r="AH48" s="49">
        <v>0.83</v>
      </c>
      <c r="AI48" s="33">
        <v>9.19277108433735</v>
      </c>
      <c r="AJ48" s="33"/>
      <c r="AL48" s="33">
        <v>31.175438596491237</v>
      </c>
      <c r="AM48" s="32">
        <v>3.5625</v>
      </c>
    </row>
    <row r="49" spans="1:39" ht="10.5" customHeight="1">
      <c r="A49" s="48">
        <v>45</v>
      </c>
      <c r="B49" s="32">
        <v>5.25</v>
      </c>
      <c r="C49" s="33">
        <v>8.61904761904762</v>
      </c>
      <c r="D49" s="49">
        <v>0.84</v>
      </c>
      <c r="E49" s="35">
        <f t="shared" si="4"/>
        <v>3</v>
      </c>
      <c r="F49" s="36">
        <f t="shared" si="5"/>
        <v>4</v>
      </c>
      <c r="G49" s="37">
        <f t="shared" si="6"/>
        <v>3</v>
      </c>
      <c r="H49" s="38">
        <f t="shared" si="7"/>
        <v>5</v>
      </c>
      <c r="I49" s="35">
        <f t="shared" si="8"/>
        <v>3</v>
      </c>
      <c r="J49" s="36">
        <f t="shared" si="9"/>
        <v>5</v>
      </c>
      <c r="K49" s="37">
        <f t="shared" si="10"/>
        <v>3</v>
      </c>
      <c r="L49" s="38">
        <f t="shared" si="11"/>
        <v>6</v>
      </c>
      <c r="M49" s="35">
        <f t="shared" si="12"/>
        <v>4</v>
      </c>
      <c r="N49" s="36">
        <f t="shared" si="13"/>
        <v>6</v>
      </c>
      <c r="O49" s="38">
        <f t="shared" si="14"/>
        <v>4</v>
      </c>
      <c r="P49" s="38">
        <f t="shared" si="15"/>
        <v>6</v>
      </c>
      <c r="Q49" s="36">
        <f t="shared" si="16"/>
        <v>4</v>
      </c>
      <c r="R49" s="36">
        <f t="shared" si="17"/>
        <v>7</v>
      </c>
      <c r="S49" s="38">
        <f t="shared" si="18"/>
        <v>4</v>
      </c>
      <c r="T49" s="38">
        <f t="shared" si="19"/>
        <v>7</v>
      </c>
      <c r="U49" s="36">
        <f t="shared" si="20"/>
        <v>5</v>
      </c>
      <c r="V49" s="36">
        <f t="shared" si="21"/>
        <v>8</v>
      </c>
      <c r="W49" s="38">
        <f t="shared" si="0"/>
        <v>5</v>
      </c>
      <c r="X49" s="38">
        <f t="shared" si="1"/>
        <v>8</v>
      </c>
      <c r="Y49" s="37">
        <f t="shared" si="22"/>
        <v>5.25</v>
      </c>
      <c r="Z49" s="50">
        <f t="shared" si="23"/>
        <v>8.61904761904762</v>
      </c>
      <c r="AB49" s="48">
        <v>45</v>
      </c>
      <c r="AC49" s="49">
        <v>0.84</v>
      </c>
      <c r="AD49" s="44">
        <v>8.61904761904762</v>
      </c>
      <c r="AE49" s="33">
        <v>32.42857142857142</v>
      </c>
      <c r="AF49" s="49">
        <v>0.56</v>
      </c>
      <c r="AG49" s="32">
        <v>5.25</v>
      </c>
      <c r="AH49" s="49">
        <v>0.84</v>
      </c>
      <c r="AI49" s="33">
        <v>8.61904761904762</v>
      </c>
      <c r="AJ49" s="33"/>
      <c r="AL49" s="33">
        <v>32.42857142857142</v>
      </c>
      <c r="AM49" s="32">
        <v>3.5</v>
      </c>
    </row>
    <row r="50" spans="1:39" ht="10.5" customHeight="1">
      <c r="A50" s="48">
        <v>46</v>
      </c>
      <c r="B50" s="32">
        <v>5.3125</v>
      </c>
      <c r="C50" s="33">
        <v>8.058823529411766</v>
      </c>
      <c r="D50" s="49">
        <v>0.85</v>
      </c>
      <c r="E50" s="35">
        <f t="shared" si="4"/>
        <v>3</v>
      </c>
      <c r="F50" s="36">
        <f t="shared" si="5"/>
        <v>4</v>
      </c>
      <c r="G50" s="37">
        <f t="shared" si="6"/>
        <v>3</v>
      </c>
      <c r="H50" s="38">
        <f t="shared" si="7"/>
        <v>4</v>
      </c>
      <c r="I50" s="35">
        <f t="shared" si="8"/>
        <v>3</v>
      </c>
      <c r="J50" s="36">
        <f t="shared" si="9"/>
        <v>5</v>
      </c>
      <c r="K50" s="37">
        <f t="shared" si="10"/>
        <v>3</v>
      </c>
      <c r="L50" s="38">
        <f t="shared" si="11"/>
        <v>5</v>
      </c>
      <c r="M50" s="35">
        <f t="shared" si="12"/>
        <v>4</v>
      </c>
      <c r="N50" s="36">
        <f t="shared" si="13"/>
        <v>6</v>
      </c>
      <c r="O50" s="38">
        <f t="shared" si="14"/>
        <v>4</v>
      </c>
      <c r="P50" s="38">
        <f t="shared" si="15"/>
        <v>6</v>
      </c>
      <c r="Q50" s="36">
        <f t="shared" si="16"/>
        <v>4</v>
      </c>
      <c r="R50" s="36">
        <f t="shared" si="17"/>
        <v>6</v>
      </c>
      <c r="S50" s="38">
        <f t="shared" si="18"/>
        <v>5</v>
      </c>
      <c r="T50" s="38">
        <f t="shared" si="19"/>
        <v>7</v>
      </c>
      <c r="U50" s="36">
        <f t="shared" si="20"/>
        <v>5</v>
      </c>
      <c r="V50" s="36">
        <f t="shared" si="21"/>
        <v>7</v>
      </c>
      <c r="W50" s="38">
        <f t="shared" si="0"/>
        <v>5</v>
      </c>
      <c r="X50" s="38">
        <f t="shared" si="1"/>
        <v>8</v>
      </c>
      <c r="Y50" s="37">
        <f t="shared" si="22"/>
        <v>5.3125</v>
      </c>
      <c r="Z50" s="50">
        <f t="shared" si="23"/>
        <v>8.058823529411766</v>
      </c>
      <c r="AB50" s="48">
        <v>46</v>
      </c>
      <c r="AC50" s="49">
        <v>0.85</v>
      </c>
      <c r="AD50" s="44">
        <v>8.058823529411766</v>
      </c>
      <c r="AE50" s="33">
        <v>33.72727272727273</v>
      </c>
      <c r="AF50" s="49">
        <v>0.55</v>
      </c>
      <c r="AG50" s="32">
        <v>5.3125</v>
      </c>
      <c r="AH50" s="49">
        <v>0.85</v>
      </c>
      <c r="AI50" s="33">
        <v>8.058823529411766</v>
      </c>
      <c r="AJ50" s="33"/>
      <c r="AL50" s="33">
        <v>33.72727272727273</v>
      </c>
      <c r="AM50" s="32">
        <v>3.4375</v>
      </c>
    </row>
    <row r="51" spans="1:39" ht="10.5" customHeight="1">
      <c r="A51" s="48">
        <v>47</v>
      </c>
      <c r="B51" s="32">
        <v>5.375</v>
      </c>
      <c r="C51" s="33">
        <v>7.511627906976745</v>
      </c>
      <c r="D51" s="49">
        <v>0.86</v>
      </c>
      <c r="E51" s="35">
        <f t="shared" si="4"/>
        <v>3</v>
      </c>
      <c r="F51" s="36">
        <f t="shared" si="5"/>
        <v>4</v>
      </c>
      <c r="G51" s="37">
        <f t="shared" si="6"/>
        <v>3</v>
      </c>
      <c r="H51" s="38">
        <f t="shared" si="7"/>
        <v>4</v>
      </c>
      <c r="I51" s="35">
        <f t="shared" si="8"/>
        <v>3</v>
      </c>
      <c r="J51" s="36">
        <f t="shared" si="9"/>
        <v>5</v>
      </c>
      <c r="K51" s="37">
        <f t="shared" si="10"/>
        <v>3</v>
      </c>
      <c r="L51" s="38">
        <f t="shared" si="11"/>
        <v>5</v>
      </c>
      <c r="M51" s="35">
        <f t="shared" si="12"/>
        <v>4</v>
      </c>
      <c r="N51" s="36">
        <f t="shared" si="13"/>
        <v>5</v>
      </c>
      <c r="O51" s="38">
        <f t="shared" si="14"/>
        <v>4</v>
      </c>
      <c r="P51" s="38">
        <f t="shared" si="15"/>
        <v>6</v>
      </c>
      <c r="Q51" s="36">
        <f t="shared" si="16"/>
        <v>4</v>
      </c>
      <c r="R51" s="36">
        <f t="shared" si="17"/>
        <v>6</v>
      </c>
      <c r="S51" s="38">
        <f t="shared" si="18"/>
        <v>5</v>
      </c>
      <c r="T51" s="38">
        <f t="shared" si="19"/>
        <v>6</v>
      </c>
      <c r="U51" s="36">
        <f t="shared" si="20"/>
        <v>5</v>
      </c>
      <c r="V51" s="36">
        <f t="shared" si="21"/>
        <v>7</v>
      </c>
      <c r="W51" s="38">
        <f t="shared" si="0"/>
        <v>5</v>
      </c>
      <c r="X51" s="38">
        <f t="shared" si="1"/>
        <v>7</v>
      </c>
      <c r="Y51" s="37">
        <f t="shared" si="22"/>
        <v>5.375</v>
      </c>
      <c r="Z51" s="50">
        <f t="shared" si="23"/>
        <v>7.511627906976745</v>
      </c>
      <c r="AB51" s="48">
        <v>47</v>
      </c>
      <c r="AC51" s="49">
        <v>0.86</v>
      </c>
      <c r="AD51" s="44">
        <v>7.511627906976745</v>
      </c>
      <c r="AE51" s="33">
        <v>35.07407407407407</v>
      </c>
      <c r="AF51" s="49">
        <v>0.54</v>
      </c>
      <c r="AG51" s="32">
        <v>5.375</v>
      </c>
      <c r="AH51" s="49">
        <v>0.86</v>
      </c>
      <c r="AI51" s="33">
        <v>7.51162790697675</v>
      </c>
      <c r="AJ51" s="33"/>
      <c r="AL51" s="33">
        <v>35.07407407407407</v>
      </c>
      <c r="AM51" s="32">
        <v>3.375</v>
      </c>
    </row>
    <row r="52" spans="1:39" ht="10.5" customHeight="1">
      <c r="A52" s="48">
        <v>48</v>
      </c>
      <c r="B52" s="32">
        <v>5.4375</v>
      </c>
      <c r="C52" s="33">
        <v>6.977011494252873</v>
      </c>
      <c r="D52" s="49">
        <v>0.87</v>
      </c>
      <c r="E52" s="35">
        <f t="shared" si="4"/>
        <v>3</v>
      </c>
      <c r="F52" s="36">
        <f t="shared" si="5"/>
        <v>3</v>
      </c>
      <c r="G52" s="37">
        <f t="shared" si="6"/>
        <v>3</v>
      </c>
      <c r="H52" s="38">
        <f t="shared" si="7"/>
        <v>4</v>
      </c>
      <c r="I52" s="35">
        <f t="shared" si="8"/>
        <v>3</v>
      </c>
      <c r="J52" s="36">
        <f t="shared" si="9"/>
        <v>4</v>
      </c>
      <c r="K52" s="37">
        <f t="shared" si="10"/>
        <v>4</v>
      </c>
      <c r="L52" s="38">
        <f t="shared" si="11"/>
        <v>5</v>
      </c>
      <c r="M52" s="35">
        <f t="shared" si="12"/>
        <v>4</v>
      </c>
      <c r="N52" s="36">
        <f t="shared" si="13"/>
        <v>5</v>
      </c>
      <c r="O52" s="38">
        <f t="shared" si="14"/>
        <v>4</v>
      </c>
      <c r="P52" s="38">
        <f t="shared" si="15"/>
        <v>5</v>
      </c>
      <c r="Q52" s="36">
        <f t="shared" si="16"/>
        <v>4</v>
      </c>
      <c r="R52" s="36">
        <f t="shared" si="17"/>
        <v>6</v>
      </c>
      <c r="S52" s="38">
        <f t="shared" si="18"/>
        <v>5</v>
      </c>
      <c r="T52" s="38">
        <f t="shared" si="19"/>
        <v>6</v>
      </c>
      <c r="U52" s="36">
        <f t="shared" si="20"/>
        <v>5</v>
      </c>
      <c r="V52" s="36">
        <f t="shared" si="21"/>
        <v>6</v>
      </c>
      <c r="W52" s="38">
        <f t="shared" si="0"/>
        <v>5</v>
      </c>
      <c r="X52" s="38">
        <f t="shared" si="1"/>
        <v>7</v>
      </c>
      <c r="Y52" s="37">
        <f t="shared" si="22"/>
        <v>5.4375</v>
      </c>
      <c r="Z52" s="50">
        <f t="shared" si="23"/>
        <v>6.977011494252873</v>
      </c>
      <c r="AB52" s="48">
        <v>48</v>
      </c>
      <c r="AC52" s="49">
        <v>0.87</v>
      </c>
      <c r="AD52" s="44">
        <v>6.977011494252873</v>
      </c>
      <c r="AE52" s="33">
        <v>36.471698113207545</v>
      </c>
      <c r="AF52" s="49">
        <v>0.53</v>
      </c>
      <c r="AG52" s="32">
        <v>5.4375</v>
      </c>
      <c r="AH52" s="49">
        <v>0.87</v>
      </c>
      <c r="AI52" s="33">
        <v>6.977011494252873</v>
      </c>
      <c r="AJ52" s="33"/>
      <c r="AL52" s="33">
        <v>36.471698113207545</v>
      </c>
      <c r="AM52" s="32">
        <v>3.3125</v>
      </c>
    </row>
    <row r="53" spans="1:39" ht="10.5" customHeight="1">
      <c r="A53" s="48">
        <v>49</v>
      </c>
      <c r="B53" s="32">
        <v>5.5</v>
      </c>
      <c r="C53" s="33">
        <v>6.454545454545454</v>
      </c>
      <c r="D53" s="49">
        <v>0.88</v>
      </c>
      <c r="E53" s="35">
        <f t="shared" si="4"/>
        <v>3</v>
      </c>
      <c r="F53" s="36">
        <f t="shared" si="5"/>
        <v>3</v>
      </c>
      <c r="G53" s="37">
        <f t="shared" si="6"/>
        <v>3</v>
      </c>
      <c r="H53" s="38">
        <f t="shared" si="7"/>
        <v>4</v>
      </c>
      <c r="I53" s="35">
        <f t="shared" si="8"/>
        <v>3</v>
      </c>
      <c r="J53" s="36">
        <f t="shared" si="9"/>
        <v>4</v>
      </c>
      <c r="K53" s="37">
        <f t="shared" si="10"/>
        <v>4</v>
      </c>
      <c r="L53" s="38">
        <f t="shared" si="11"/>
        <v>4</v>
      </c>
      <c r="M53" s="35">
        <f t="shared" si="12"/>
        <v>4</v>
      </c>
      <c r="N53" s="36">
        <f t="shared" si="13"/>
        <v>5</v>
      </c>
      <c r="O53" s="38">
        <f t="shared" si="14"/>
        <v>4</v>
      </c>
      <c r="P53" s="38">
        <f t="shared" si="15"/>
        <v>5</v>
      </c>
      <c r="Q53" s="36">
        <f t="shared" si="16"/>
        <v>4</v>
      </c>
      <c r="R53" s="36">
        <f t="shared" si="17"/>
        <v>5</v>
      </c>
      <c r="S53" s="38">
        <f t="shared" si="18"/>
        <v>5</v>
      </c>
      <c r="T53" s="38">
        <f t="shared" si="19"/>
        <v>5</v>
      </c>
      <c r="U53" s="36">
        <f t="shared" si="20"/>
        <v>5</v>
      </c>
      <c r="V53" s="36">
        <f t="shared" si="21"/>
        <v>6</v>
      </c>
      <c r="W53" s="38">
        <f t="shared" si="0"/>
        <v>5</v>
      </c>
      <c r="X53" s="38">
        <f t="shared" si="1"/>
        <v>6</v>
      </c>
      <c r="Y53" s="37">
        <f t="shared" si="22"/>
        <v>5.5</v>
      </c>
      <c r="Z53" s="50">
        <f t="shared" si="23"/>
        <v>6.454545454545454</v>
      </c>
      <c r="AB53" s="48">
        <v>49</v>
      </c>
      <c r="AC53" s="49">
        <v>0.88</v>
      </c>
      <c r="AD53" s="44">
        <v>6.454545454545454</v>
      </c>
      <c r="AE53" s="33">
        <v>37.92307692307692</v>
      </c>
      <c r="AF53" s="49">
        <v>0.52</v>
      </c>
      <c r="AG53" s="32">
        <v>5.5</v>
      </c>
      <c r="AH53" s="49">
        <v>0.88</v>
      </c>
      <c r="AI53" s="33">
        <v>6.454545454545454</v>
      </c>
      <c r="AJ53" s="33"/>
      <c r="AL53" s="33">
        <v>37.92307692307692</v>
      </c>
      <c r="AM53" s="32">
        <v>3.25</v>
      </c>
    </row>
    <row r="54" spans="1:39" ht="10.5" customHeight="1">
      <c r="A54" s="48">
        <v>50</v>
      </c>
      <c r="B54" s="32">
        <v>5.5625</v>
      </c>
      <c r="C54" s="33">
        <v>5.943820224719101</v>
      </c>
      <c r="D54" s="49">
        <v>0.89</v>
      </c>
      <c r="E54" s="35">
        <f t="shared" si="4"/>
        <v>3</v>
      </c>
      <c r="F54" s="36">
        <f t="shared" si="5"/>
        <v>3</v>
      </c>
      <c r="G54" s="37">
        <f t="shared" si="6"/>
        <v>3</v>
      </c>
      <c r="H54" s="38">
        <f t="shared" si="7"/>
        <v>3</v>
      </c>
      <c r="I54" s="35">
        <f t="shared" si="8"/>
        <v>3</v>
      </c>
      <c r="J54" s="36">
        <f t="shared" si="9"/>
        <v>4</v>
      </c>
      <c r="K54" s="37">
        <f t="shared" si="10"/>
        <v>4</v>
      </c>
      <c r="L54" s="38">
        <f t="shared" si="11"/>
        <v>4</v>
      </c>
      <c r="M54" s="35">
        <f t="shared" si="12"/>
        <v>4</v>
      </c>
      <c r="N54" s="36">
        <f t="shared" si="13"/>
        <v>4</v>
      </c>
      <c r="O54" s="38">
        <f t="shared" si="14"/>
        <v>4</v>
      </c>
      <c r="P54" s="38">
        <f t="shared" si="15"/>
        <v>4</v>
      </c>
      <c r="Q54" s="36">
        <f t="shared" si="16"/>
        <v>4</v>
      </c>
      <c r="R54" s="36">
        <f t="shared" si="17"/>
        <v>5</v>
      </c>
      <c r="S54" s="38">
        <f t="shared" si="18"/>
        <v>5</v>
      </c>
      <c r="T54" s="38">
        <f t="shared" si="19"/>
        <v>5</v>
      </c>
      <c r="U54" s="36">
        <f t="shared" si="20"/>
        <v>5</v>
      </c>
      <c r="V54" s="36">
        <f t="shared" si="21"/>
        <v>5</v>
      </c>
      <c r="W54" s="38">
        <f t="shared" si="0"/>
        <v>5</v>
      </c>
      <c r="X54" s="38">
        <f t="shared" si="1"/>
        <v>6</v>
      </c>
      <c r="Y54" s="37">
        <f t="shared" si="22"/>
        <v>5.5625</v>
      </c>
      <c r="Z54" s="50">
        <f t="shared" si="23"/>
        <v>5.943820224719101</v>
      </c>
      <c r="AB54" s="48">
        <v>50</v>
      </c>
      <c r="AC54" s="49">
        <v>0.89</v>
      </c>
      <c r="AD54" s="44">
        <v>5.943820224719101</v>
      </c>
      <c r="AE54" s="33">
        <v>39.43137254901961</v>
      </c>
      <c r="AF54" s="49">
        <v>0.51</v>
      </c>
      <c r="AG54" s="32">
        <v>5.5625</v>
      </c>
      <c r="AH54" s="49">
        <v>0.89</v>
      </c>
      <c r="AI54" s="33">
        <v>5.943820224719101</v>
      </c>
      <c r="AJ54" s="33"/>
      <c r="AL54" s="33">
        <v>39.43137254901961</v>
      </c>
      <c r="AM54" s="32">
        <v>3.1875</v>
      </c>
    </row>
    <row r="55" spans="1:39" ht="10.5" customHeight="1">
      <c r="A55" s="48">
        <v>51</v>
      </c>
      <c r="B55" s="32">
        <v>5.625</v>
      </c>
      <c r="C55" s="33">
        <v>5.444444444444444</v>
      </c>
      <c r="D55" s="49">
        <v>0.9</v>
      </c>
      <c r="E55" s="35">
        <f t="shared" si="4"/>
        <v>3</v>
      </c>
      <c r="F55" s="36">
        <f t="shared" si="5"/>
        <v>3</v>
      </c>
      <c r="G55" s="37">
        <f t="shared" si="6"/>
        <v>3</v>
      </c>
      <c r="H55" s="38">
        <f t="shared" si="7"/>
        <v>3</v>
      </c>
      <c r="I55" s="35">
        <f t="shared" si="8"/>
        <v>3</v>
      </c>
      <c r="J55" s="36">
        <f t="shared" si="9"/>
        <v>3</v>
      </c>
      <c r="K55" s="37">
        <f t="shared" si="10"/>
        <v>4</v>
      </c>
      <c r="L55" s="38">
        <f t="shared" si="11"/>
        <v>4</v>
      </c>
      <c r="M55" s="35">
        <f t="shared" si="12"/>
        <v>4</v>
      </c>
      <c r="N55" s="36">
        <f t="shared" si="13"/>
        <v>4</v>
      </c>
      <c r="O55" s="38">
        <f t="shared" si="14"/>
        <v>4</v>
      </c>
      <c r="P55" s="38">
        <f t="shared" si="15"/>
        <v>4</v>
      </c>
      <c r="Q55" s="36">
        <f t="shared" si="16"/>
        <v>5</v>
      </c>
      <c r="R55" s="36">
        <f t="shared" si="17"/>
        <v>4</v>
      </c>
      <c r="S55" s="38">
        <f t="shared" si="18"/>
        <v>5</v>
      </c>
      <c r="T55" s="38">
        <f t="shared" si="19"/>
        <v>5</v>
      </c>
      <c r="U55" s="36">
        <f t="shared" si="20"/>
        <v>5</v>
      </c>
      <c r="V55" s="36">
        <f t="shared" si="21"/>
        <v>5</v>
      </c>
      <c r="W55" s="38">
        <f t="shared" si="0"/>
        <v>5</v>
      </c>
      <c r="X55" s="38">
        <f t="shared" si="1"/>
        <v>5</v>
      </c>
      <c r="Y55" s="37">
        <f t="shared" si="22"/>
        <v>5.625</v>
      </c>
      <c r="Z55" s="50">
        <f t="shared" si="23"/>
        <v>5.444444444444444</v>
      </c>
      <c r="AB55" s="48">
        <v>51</v>
      </c>
      <c r="AC55" s="49">
        <v>0.9</v>
      </c>
      <c r="AD55" s="44">
        <v>5.444444444444444</v>
      </c>
      <c r="AE55" s="33">
        <v>41</v>
      </c>
      <c r="AF55" s="49">
        <v>0.5</v>
      </c>
      <c r="AG55" s="32">
        <v>5.625</v>
      </c>
      <c r="AH55" s="49">
        <v>0.9</v>
      </c>
      <c r="AI55" s="33">
        <v>5.444444444444444</v>
      </c>
      <c r="AJ55" s="33"/>
      <c r="AL55" s="33">
        <v>41</v>
      </c>
      <c r="AM55" s="32">
        <v>3.125</v>
      </c>
    </row>
    <row r="56" spans="1:39" ht="10.5" customHeight="1">
      <c r="A56" s="48">
        <v>52</v>
      </c>
      <c r="B56" s="32">
        <v>5.6875</v>
      </c>
      <c r="C56" s="33">
        <v>4.956043956043954</v>
      </c>
      <c r="D56" s="49">
        <v>0.91</v>
      </c>
      <c r="E56" s="35">
        <f t="shared" si="4"/>
        <v>3</v>
      </c>
      <c r="F56" s="36">
        <f t="shared" si="5"/>
        <v>2</v>
      </c>
      <c r="G56" s="37">
        <f t="shared" si="6"/>
        <v>3</v>
      </c>
      <c r="H56" s="38">
        <f t="shared" si="7"/>
        <v>3</v>
      </c>
      <c r="I56" s="35">
        <f t="shared" si="8"/>
        <v>3</v>
      </c>
      <c r="J56" s="36">
        <f t="shared" si="9"/>
        <v>3</v>
      </c>
      <c r="K56" s="37">
        <f t="shared" si="10"/>
        <v>4</v>
      </c>
      <c r="L56" s="38">
        <f t="shared" si="11"/>
        <v>3</v>
      </c>
      <c r="M56" s="35">
        <f t="shared" si="12"/>
        <v>4</v>
      </c>
      <c r="N56" s="36">
        <f t="shared" si="13"/>
        <v>3</v>
      </c>
      <c r="O56" s="38">
        <f t="shared" si="14"/>
        <v>4</v>
      </c>
      <c r="P56" s="38">
        <f t="shared" si="15"/>
        <v>4</v>
      </c>
      <c r="Q56" s="36">
        <f t="shared" si="16"/>
        <v>5</v>
      </c>
      <c r="R56" s="36">
        <f t="shared" si="17"/>
        <v>4</v>
      </c>
      <c r="S56" s="38">
        <f t="shared" si="18"/>
        <v>5</v>
      </c>
      <c r="T56" s="38">
        <f t="shared" si="19"/>
        <v>4</v>
      </c>
      <c r="U56" s="36">
        <f t="shared" si="20"/>
        <v>5</v>
      </c>
      <c r="V56" s="36">
        <f t="shared" si="21"/>
        <v>4</v>
      </c>
      <c r="W56" s="38">
        <f t="shared" si="0"/>
        <v>5</v>
      </c>
      <c r="X56" s="38">
        <f t="shared" si="1"/>
        <v>5</v>
      </c>
      <c r="Y56" s="37">
        <f t="shared" si="22"/>
        <v>5.6875</v>
      </c>
      <c r="Z56" s="50">
        <f t="shared" si="23"/>
        <v>4.956043956043954</v>
      </c>
      <c r="AB56" s="48">
        <v>52</v>
      </c>
      <c r="AC56" s="49">
        <v>0.91</v>
      </c>
      <c r="AD56" s="44">
        <v>4.956043956043954</v>
      </c>
      <c r="AE56" s="33">
        <v>42.632653061224495</v>
      </c>
      <c r="AF56" s="49">
        <v>0.49</v>
      </c>
      <c r="AG56" s="32">
        <v>5.6875</v>
      </c>
      <c r="AH56" s="49">
        <v>0.91</v>
      </c>
      <c r="AI56" s="33">
        <v>4.956043956043954</v>
      </c>
      <c r="AJ56" s="33"/>
      <c r="AL56" s="33">
        <v>42.632653061224495</v>
      </c>
      <c r="AM56" s="32">
        <v>3.0625</v>
      </c>
    </row>
    <row r="57" spans="1:39" ht="10.5" customHeight="1">
      <c r="A57" s="48">
        <v>53</v>
      </c>
      <c r="B57" s="32">
        <v>5.75</v>
      </c>
      <c r="C57" s="33">
        <v>4.478260869565216</v>
      </c>
      <c r="D57" s="49">
        <v>0.92</v>
      </c>
      <c r="E57" s="35">
        <f t="shared" si="4"/>
        <v>3</v>
      </c>
      <c r="F57" s="36">
        <f t="shared" si="5"/>
        <v>2</v>
      </c>
      <c r="G57" s="37">
        <f t="shared" si="6"/>
        <v>3</v>
      </c>
      <c r="H57" s="38">
        <f t="shared" si="7"/>
        <v>2</v>
      </c>
      <c r="I57" s="35">
        <f t="shared" si="8"/>
        <v>3</v>
      </c>
      <c r="J57" s="36">
        <f t="shared" si="9"/>
        <v>3</v>
      </c>
      <c r="K57" s="37">
        <f t="shared" si="10"/>
        <v>4</v>
      </c>
      <c r="L57" s="38">
        <f t="shared" si="11"/>
        <v>3</v>
      </c>
      <c r="M57" s="35">
        <f t="shared" si="12"/>
        <v>4</v>
      </c>
      <c r="N57" s="36">
        <f t="shared" si="13"/>
        <v>3</v>
      </c>
      <c r="O57" s="38">
        <f t="shared" si="14"/>
        <v>4</v>
      </c>
      <c r="P57" s="38">
        <f t="shared" si="15"/>
        <v>3</v>
      </c>
      <c r="Q57" s="36">
        <f t="shared" si="16"/>
        <v>5</v>
      </c>
      <c r="R57" s="36">
        <f t="shared" si="17"/>
        <v>4</v>
      </c>
      <c r="S57" s="38">
        <f t="shared" si="18"/>
        <v>5</v>
      </c>
      <c r="T57" s="38">
        <f t="shared" si="19"/>
        <v>4</v>
      </c>
      <c r="U57" s="36">
        <f t="shared" si="20"/>
        <v>5</v>
      </c>
      <c r="V57" s="36">
        <f t="shared" si="21"/>
        <v>4</v>
      </c>
      <c r="W57" s="38">
        <f t="shared" si="0"/>
        <v>5</v>
      </c>
      <c r="X57" s="38">
        <f t="shared" si="1"/>
        <v>4</v>
      </c>
      <c r="Y57" s="37">
        <f t="shared" si="22"/>
        <v>5.75</v>
      </c>
      <c r="Z57" s="50">
        <f t="shared" si="23"/>
        <v>4.478260869565216</v>
      </c>
      <c r="AB57" s="48">
        <v>53</v>
      </c>
      <c r="AC57" s="49">
        <v>0.92</v>
      </c>
      <c r="AD57" s="44">
        <v>4.478260869565216</v>
      </c>
      <c r="AE57" s="33">
        <v>44.333333333333336</v>
      </c>
      <c r="AF57" s="49">
        <v>0.48</v>
      </c>
      <c r="AG57" s="32">
        <v>5.75</v>
      </c>
      <c r="AH57" s="49">
        <v>0.92</v>
      </c>
      <c r="AI57" s="33">
        <v>4.478260869565216</v>
      </c>
      <c r="AJ57" s="33"/>
      <c r="AL57" s="33">
        <v>44.333333333333336</v>
      </c>
      <c r="AM57" s="32">
        <v>3</v>
      </c>
    </row>
    <row r="58" spans="1:39" ht="10.5" customHeight="1">
      <c r="A58" s="48">
        <v>54</v>
      </c>
      <c r="B58" s="32">
        <v>5.8125</v>
      </c>
      <c r="C58" s="33">
        <v>4.010752688172041</v>
      </c>
      <c r="D58" s="49">
        <v>0.93</v>
      </c>
      <c r="E58" s="35">
        <f t="shared" si="4"/>
        <v>3</v>
      </c>
      <c r="F58" s="36">
        <f t="shared" si="5"/>
        <v>2</v>
      </c>
      <c r="G58" s="37">
        <f t="shared" si="6"/>
        <v>3</v>
      </c>
      <c r="H58" s="38">
        <f t="shared" si="7"/>
        <v>2</v>
      </c>
      <c r="I58" s="35">
        <f t="shared" si="8"/>
        <v>3</v>
      </c>
      <c r="J58" s="36">
        <f t="shared" si="9"/>
        <v>2</v>
      </c>
      <c r="K58" s="37">
        <f t="shared" si="10"/>
        <v>4</v>
      </c>
      <c r="L58" s="38">
        <f t="shared" si="11"/>
        <v>3</v>
      </c>
      <c r="M58" s="35">
        <f t="shared" si="12"/>
        <v>4</v>
      </c>
      <c r="N58" s="36">
        <f t="shared" si="13"/>
        <v>3</v>
      </c>
      <c r="O58" s="38">
        <f t="shared" si="14"/>
        <v>4</v>
      </c>
      <c r="P58" s="38">
        <f t="shared" si="15"/>
        <v>3</v>
      </c>
      <c r="Q58" s="36">
        <f t="shared" si="16"/>
        <v>5</v>
      </c>
      <c r="R58" s="36">
        <f t="shared" si="17"/>
        <v>3</v>
      </c>
      <c r="S58" s="38">
        <f t="shared" si="18"/>
        <v>5</v>
      </c>
      <c r="T58" s="38">
        <f t="shared" si="19"/>
        <v>3</v>
      </c>
      <c r="U58" s="36">
        <f t="shared" si="20"/>
        <v>5</v>
      </c>
      <c r="V58" s="36">
        <f t="shared" si="21"/>
        <v>4</v>
      </c>
      <c r="W58" s="38">
        <f t="shared" si="0"/>
        <v>6</v>
      </c>
      <c r="X58" s="38">
        <f t="shared" si="1"/>
        <v>4</v>
      </c>
      <c r="Y58" s="37">
        <f t="shared" si="22"/>
        <v>5.8125</v>
      </c>
      <c r="Z58" s="50">
        <f t="shared" si="23"/>
        <v>4.010752688172041</v>
      </c>
      <c r="AB58" s="48">
        <v>54</v>
      </c>
      <c r="AC58" s="49">
        <v>0.93</v>
      </c>
      <c r="AD58" s="44">
        <v>4.010752688172041</v>
      </c>
      <c r="AE58" s="33">
        <v>46.10638297872341</v>
      </c>
      <c r="AF58" s="49">
        <v>0.47</v>
      </c>
      <c r="AG58" s="32">
        <v>5.8125</v>
      </c>
      <c r="AH58" s="49">
        <v>0.93</v>
      </c>
      <c r="AI58" s="33">
        <v>4.010752688172041</v>
      </c>
      <c r="AJ58" s="33"/>
      <c r="AL58" s="33">
        <v>46.10638297872341</v>
      </c>
      <c r="AM58" s="32">
        <v>2.9375</v>
      </c>
    </row>
    <row r="59" spans="1:39" ht="10.5" customHeight="1">
      <c r="A59" s="48">
        <v>55</v>
      </c>
      <c r="B59" s="32">
        <v>5.875</v>
      </c>
      <c r="C59" s="33">
        <v>3.5531914893617045</v>
      </c>
      <c r="D59" s="49">
        <v>0.94</v>
      </c>
      <c r="E59" s="35">
        <f t="shared" si="4"/>
        <v>3</v>
      </c>
      <c r="F59" s="36">
        <f t="shared" si="5"/>
        <v>2</v>
      </c>
      <c r="G59" s="37">
        <f t="shared" si="6"/>
        <v>3</v>
      </c>
      <c r="H59" s="38">
        <f t="shared" si="7"/>
        <v>2</v>
      </c>
      <c r="I59" s="35">
        <f t="shared" si="8"/>
        <v>4</v>
      </c>
      <c r="J59" s="36">
        <f t="shared" si="9"/>
        <v>2</v>
      </c>
      <c r="K59" s="37">
        <f t="shared" si="10"/>
        <v>4</v>
      </c>
      <c r="L59" s="38">
        <f t="shared" si="11"/>
        <v>2</v>
      </c>
      <c r="M59" s="35">
        <f t="shared" si="12"/>
        <v>4</v>
      </c>
      <c r="N59" s="36">
        <f t="shared" si="13"/>
        <v>2</v>
      </c>
      <c r="O59" s="38">
        <f t="shared" si="14"/>
        <v>4</v>
      </c>
      <c r="P59" s="38">
        <f t="shared" si="15"/>
        <v>3</v>
      </c>
      <c r="Q59" s="36">
        <f t="shared" si="16"/>
        <v>5</v>
      </c>
      <c r="R59" s="36">
        <f t="shared" si="17"/>
        <v>3</v>
      </c>
      <c r="S59" s="38">
        <f t="shared" si="18"/>
        <v>5</v>
      </c>
      <c r="T59" s="38">
        <f t="shared" si="19"/>
        <v>3</v>
      </c>
      <c r="U59" s="36">
        <f t="shared" si="20"/>
        <v>5</v>
      </c>
      <c r="V59" s="36">
        <f t="shared" si="21"/>
        <v>3</v>
      </c>
      <c r="W59" s="38">
        <f t="shared" si="0"/>
        <v>6</v>
      </c>
      <c r="X59" s="38">
        <f t="shared" si="1"/>
        <v>3</v>
      </c>
      <c r="Y59" s="37">
        <f t="shared" si="22"/>
        <v>5.875</v>
      </c>
      <c r="Z59" s="50">
        <f t="shared" si="23"/>
        <v>3.5531914893617045</v>
      </c>
      <c r="AA59" s="51"/>
      <c r="AB59" s="48">
        <v>55</v>
      </c>
      <c r="AC59" s="49">
        <v>0.94</v>
      </c>
      <c r="AD59" s="44">
        <v>3.5531914893617045</v>
      </c>
      <c r="AE59" s="33">
        <v>47.95652173913044</v>
      </c>
      <c r="AF59" s="49">
        <v>0.46</v>
      </c>
      <c r="AG59" s="32">
        <v>5.875</v>
      </c>
      <c r="AH59" s="49">
        <v>0.94</v>
      </c>
      <c r="AI59" s="33">
        <v>3.5531914893617045</v>
      </c>
      <c r="AJ59" s="33"/>
      <c r="AL59" s="33">
        <v>47.95652173913044</v>
      </c>
      <c r="AM59" s="32">
        <v>2.875</v>
      </c>
    </row>
    <row r="60" spans="1:39" ht="10.5" customHeight="1">
      <c r="A60" s="48">
        <v>56</v>
      </c>
      <c r="B60" s="32">
        <v>5.9375</v>
      </c>
      <c r="C60" s="33">
        <v>3.105263157894739</v>
      </c>
      <c r="D60" s="49">
        <v>0.95</v>
      </c>
      <c r="E60" s="35">
        <f t="shared" si="4"/>
        <v>3</v>
      </c>
      <c r="F60" s="36">
        <f t="shared" si="5"/>
        <v>2</v>
      </c>
      <c r="G60" s="37">
        <f t="shared" si="6"/>
        <v>3</v>
      </c>
      <c r="H60" s="38">
        <f t="shared" si="7"/>
        <v>2</v>
      </c>
      <c r="I60" s="35">
        <f t="shared" si="8"/>
        <v>4</v>
      </c>
      <c r="J60" s="36">
        <f t="shared" si="9"/>
        <v>2</v>
      </c>
      <c r="K60" s="37">
        <f t="shared" si="10"/>
        <v>4</v>
      </c>
      <c r="L60" s="38">
        <f t="shared" si="11"/>
        <v>2</v>
      </c>
      <c r="M60" s="35">
        <f t="shared" si="12"/>
        <v>4</v>
      </c>
      <c r="N60" s="36">
        <f t="shared" si="13"/>
        <v>2</v>
      </c>
      <c r="O60" s="38">
        <f t="shared" si="14"/>
        <v>4</v>
      </c>
      <c r="P60" s="38">
        <f t="shared" si="15"/>
        <v>2</v>
      </c>
      <c r="Q60" s="36">
        <f t="shared" si="16"/>
        <v>5</v>
      </c>
      <c r="R60" s="36">
        <f t="shared" si="17"/>
        <v>2</v>
      </c>
      <c r="S60" s="38">
        <f t="shared" si="18"/>
        <v>5</v>
      </c>
      <c r="T60" s="38">
        <f t="shared" si="19"/>
        <v>3</v>
      </c>
      <c r="U60" s="36">
        <f t="shared" si="20"/>
        <v>5</v>
      </c>
      <c r="V60" s="36">
        <f t="shared" si="21"/>
        <v>3</v>
      </c>
      <c r="W60" s="38">
        <f t="shared" si="0"/>
        <v>6</v>
      </c>
      <c r="X60" s="38">
        <f t="shared" si="1"/>
        <v>3</v>
      </c>
      <c r="Y60" s="37">
        <f t="shared" si="22"/>
        <v>5.9375</v>
      </c>
      <c r="Z60" s="50">
        <f t="shared" si="23"/>
        <v>3.105263157894739</v>
      </c>
      <c r="AB60" s="48">
        <v>56</v>
      </c>
      <c r="AC60" s="49">
        <v>0.95</v>
      </c>
      <c r="AD60" s="44">
        <v>3.105263157894739</v>
      </c>
      <c r="AE60" s="33">
        <v>49.88888888888889</v>
      </c>
      <c r="AF60" s="49">
        <v>0.45</v>
      </c>
      <c r="AG60" s="32">
        <v>5.9375</v>
      </c>
      <c r="AH60" s="49">
        <v>0.95</v>
      </c>
      <c r="AI60" s="33">
        <v>3.105263157894739</v>
      </c>
      <c r="AJ60" s="33"/>
      <c r="AL60" s="33">
        <v>49.88888888888889</v>
      </c>
      <c r="AM60" s="32">
        <v>2.8125</v>
      </c>
    </row>
    <row r="61" spans="1:39" ht="10.5" customHeight="1">
      <c r="A61" s="48">
        <v>57</v>
      </c>
      <c r="B61" s="32">
        <v>6</v>
      </c>
      <c r="C61" s="33">
        <v>2.6666666666666683</v>
      </c>
      <c r="D61" s="49">
        <v>0.96</v>
      </c>
      <c r="E61" s="35">
        <f t="shared" si="4"/>
        <v>3</v>
      </c>
      <c r="F61" s="36">
        <f t="shared" si="5"/>
        <v>1</v>
      </c>
      <c r="G61" s="37">
        <f t="shared" si="6"/>
        <v>3</v>
      </c>
      <c r="H61" s="38">
        <f t="shared" si="7"/>
        <v>1</v>
      </c>
      <c r="I61" s="35">
        <f t="shared" si="8"/>
        <v>4</v>
      </c>
      <c r="J61" s="36">
        <f t="shared" si="9"/>
        <v>2</v>
      </c>
      <c r="K61" s="37">
        <f t="shared" si="10"/>
        <v>4</v>
      </c>
      <c r="L61" s="38">
        <f t="shared" si="11"/>
        <v>2</v>
      </c>
      <c r="M61" s="35">
        <f t="shared" si="12"/>
        <v>4</v>
      </c>
      <c r="N61" s="36">
        <f t="shared" si="13"/>
        <v>2</v>
      </c>
      <c r="O61" s="38">
        <f t="shared" si="14"/>
        <v>5</v>
      </c>
      <c r="P61" s="38">
        <f t="shared" si="15"/>
        <v>2</v>
      </c>
      <c r="Q61" s="36">
        <f t="shared" si="16"/>
        <v>5</v>
      </c>
      <c r="R61" s="36">
        <f t="shared" si="17"/>
        <v>2</v>
      </c>
      <c r="S61" s="38">
        <f t="shared" si="18"/>
        <v>5</v>
      </c>
      <c r="T61" s="38">
        <f t="shared" si="19"/>
        <v>2</v>
      </c>
      <c r="U61" s="36">
        <f t="shared" si="20"/>
        <v>5</v>
      </c>
      <c r="V61" s="36">
        <f t="shared" si="21"/>
        <v>2</v>
      </c>
      <c r="W61" s="38">
        <f t="shared" si="0"/>
        <v>6</v>
      </c>
      <c r="X61" s="38">
        <f t="shared" si="1"/>
        <v>3</v>
      </c>
      <c r="Y61" s="37">
        <f t="shared" si="22"/>
        <v>6</v>
      </c>
      <c r="Z61" s="50">
        <f t="shared" si="23"/>
        <v>2.6666666666666683</v>
      </c>
      <c r="AB61" s="48">
        <v>57</v>
      </c>
      <c r="AC61" s="49">
        <v>0.96</v>
      </c>
      <c r="AD61" s="44">
        <v>2.6666666666666683</v>
      </c>
      <c r="AE61" s="33">
        <v>51.909090909090914</v>
      </c>
      <c r="AF61" s="49">
        <v>0.44</v>
      </c>
      <c r="AG61" s="32">
        <v>6</v>
      </c>
      <c r="AH61" s="49">
        <v>0.96</v>
      </c>
      <c r="AI61" s="33">
        <v>2.6666666666666683</v>
      </c>
      <c r="AJ61" s="33"/>
      <c r="AL61" s="33">
        <v>51.909090909090914</v>
      </c>
      <c r="AM61" s="32">
        <v>2.75</v>
      </c>
    </row>
    <row r="62" spans="1:39" ht="10.5" customHeight="1">
      <c r="A62" s="48">
        <v>58</v>
      </c>
      <c r="B62" s="32">
        <v>6.0625</v>
      </c>
      <c r="C62" s="33">
        <v>2.2371134020618566</v>
      </c>
      <c r="D62" s="49">
        <v>0.97</v>
      </c>
      <c r="E62" s="35">
        <f t="shared" si="4"/>
        <v>3</v>
      </c>
      <c r="F62" s="36">
        <f t="shared" si="5"/>
        <v>1</v>
      </c>
      <c r="G62" s="37">
        <f t="shared" si="6"/>
        <v>3</v>
      </c>
      <c r="H62" s="38">
        <f t="shared" si="7"/>
        <v>1</v>
      </c>
      <c r="I62" s="35">
        <f t="shared" si="8"/>
        <v>4</v>
      </c>
      <c r="J62" s="36">
        <f t="shared" si="9"/>
        <v>1</v>
      </c>
      <c r="K62" s="37">
        <f t="shared" si="10"/>
        <v>4</v>
      </c>
      <c r="L62" s="38">
        <f t="shared" si="11"/>
        <v>1</v>
      </c>
      <c r="M62" s="35">
        <f t="shared" si="12"/>
        <v>4</v>
      </c>
      <c r="N62" s="36">
        <f t="shared" si="13"/>
        <v>2</v>
      </c>
      <c r="O62" s="38">
        <f t="shared" si="14"/>
        <v>5</v>
      </c>
      <c r="P62" s="38">
        <f t="shared" si="15"/>
        <v>2</v>
      </c>
      <c r="Q62" s="36">
        <f t="shared" si="16"/>
        <v>5</v>
      </c>
      <c r="R62" s="36">
        <f t="shared" si="17"/>
        <v>2</v>
      </c>
      <c r="S62" s="38">
        <f t="shared" si="18"/>
        <v>5</v>
      </c>
      <c r="T62" s="38">
        <f t="shared" si="19"/>
        <v>2</v>
      </c>
      <c r="U62" s="36">
        <f t="shared" si="20"/>
        <v>5</v>
      </c>
      <c r="V62" s="36">
        <f t="shared" si="21"/>
        <v>2</v>
      </c>
      <c r="W62" s="38">
        <f t="shared" si="0"/>
        <v>6</v>
      </c>
      <c r="X62" s="38">
        <f t="shared" si="1"/>
        <v>2</v>
      </c>
      <c r="Y62" s="37">
        <f t="shared" si="22"/>
        <v>6.0625</v>
      </c>
      <c r="Z62" s="50">
        <f t="shared" si="23"/>
        <v>2.2371134020618566</v>
      </c>
      <c r="AB62" s="48">
        <v>58</v>
      </c>
      <c r="AC62" s="49">
        <v>0.97</v>
      </c>
      <c r="AD62" s="44">
        <v>2.2371134020618566</v>
      </c>
      <c r="AE62" s="33">
        <v>54.0232558139535</v>
      </c>
      <c r="AF62" s="49">
        <v>0.43</v>
      </c>
      <c r="AG62" s="32">
        <v>6.0625</v>
      </c>
      <c r="AH62" s="49">
        <v>0.97</v>
      </c>
      <c r="AI62" s="33">
        <v>2.2371134020618566</v>
      </c>
      <c r="AJ62" s="33"/>
      <c r="AL62" s="33">
        <v>54.0232558139535</v>
      </c>
      <c r="AM62" s="32">
        <v>2.6875</v>
      </c>
    </row>
    <row r="63" spans="1:39" ht="10.5" customHeight="1">
      <c r="A63" s="48">
        <v>59</v>
      </c>
      <c r="B63" s="32">
        <v>6.125</v>
      </c>
      <c r="C63" s="33">
        <v>1.8163265306122458</v>
      </c>
      <c r="D63" s="49">
        <v>0.98</v>
      </c>
      <c r="E63" s="35">
        <f t="shared" si="4"/>
        <v>3</v>
      </c>
      <c r="F63" s="36">
        <f t="shared" si="5"/>
        <v>1</v>
      </c>
      <c r="G63" s="37">
        <f t="shared" si="6"/>
        <v>3</v>
      </c>
      <c r="H63" s="38">
        <f t="shared" si="7"/>
        <v>1</v>
      </c>
      <c r="I63" s="35">
        <f t="shared" si="8"/>
        <v>4</v>
      </c>
      <c r="J63" s="36">
        <f t="shared" si="9"/>
        <v>1</v>
      </c>
      <c r="K63" s="37">
        <f t="shared" si="10"/>
        <v>4</v>
      </c>
      <c r="L63" s="38">
        <f t="shared" si="11"/>
        <v>1</v>
      </c>
      <c r="M63" s="35">
        <f t="shared" si="12"/>
        <v>4</v>
      </c>
      <c r="N63" s="36">
        <f t="shared" si="13"/>
        <v>1</v>
      </c>
      <c r="O63" s="38">
        <f t="shared" si="14"/>
        <v>5</v>
      </c>
      <c r="P63" s="38">
        <f t="shared" si="15"/>
        <v>1</v>
      </c>
      <c r="Q63" s="36">
        <f t="shared" si="16"/>
        <v>5</v>
      </c>
      <c r="R63" s="36">
        <f t="shared" si="17"/>
        <v>1</v>
      </c>
      <c r="S63" s="38">
        <f t="shared" si="18"/>
        <v>5</v>
      </c>
      <c r="T63" s="38">
        <f t="shared" si="19"/>
        <v>2</v>
      </c>
      <c r="U63" s="36">
        <f t="shared" si="20"/>
        <v>6</v>
      </c>
      <c r="V63" s="36">
        <f t="shared" si="21"/>
        <v>2</v>
      </c>
      <c r="W63" s="38">
        <f t="shared" si="0"/>
        <v>6</v>
      </c>
      <c r="X63" s="38">
        <f t="shared" si="1"/>
        <v>2</v>
      </c>
      <c r="Y63" s="37">
        <f t="shared" si="22"/>
        <v>6.125</v>
      </c>
      <c r="Z63" s="50">
        <f t="shared" si="23"/>
        <v>1.8163265306122458</v>
      </c>
      <c r="AB63" s="48">
        <v>59</v>
      </c>
      <c r="AC63" s="49">
        <v>0.98</v>
      </c>
      <c r="AD63" s="44">
        <v>1.8163265306122458</v>
      </c>
      <c r="AE63" s="33">
        <v>56.23809523809525</v>
      </c>
      <c r="AF63" s="49">
        <v>0.42</v>
      </c>
      <c r="AG63" s="32">
        <v>6.125</v>
      </c>
      <c r="AH63" s="49">
        <v>0.98</v>
      </c>
      <c r="AI63" s="33">
        <v>1.8163265306122458</v>
      </c>
      <c r="AJ63" s="33"/>
      <c r="AL63" s="33">
        <v>56.23809523809525</v>
      </c>
      <c r="AM63" s="32">
        <v>2.625</v>
      </c>
    </row>
    <row r="64" spans="1:39" ht="10.5" customHeight="1">
      <c r="A64" s="48">
        <v>60</v>
      </c>
      <c r="B64" s="32">
        <v>6.1875</v>
      </c>
      <c r="C64" s="33">
        <v>1.4040404040404044</v>
      </c>
      <c r="D64" s="49">
        <v>0.99</v>
      </c>
      <c r="E64" s="35">
        <f t="shared" si="4"/>
        <v>3</v>
      </c>
      <c r="F64" s="36">
        <f t="shared" si="5"/>
        <v>1</v>
      </c>
      <c r="G64" s="37">
        <f t="shared" si="6"/>
        <v>3</v>
      </c>
      <c r="H64" s="38">
        <f t="shared" si="7"/>
        <v>1</v>
      </c>
      <c r="I64" s="35">
        <f t="shared" si="8"/>
        <v>4</v>
      </c>
      <c r="J64" s="36">
        <f t="shared" si="9"/>
        <v>1</v>
      </c>
      <c r="K64" s="37">
        <f t="shared" si="10"/>
        <v>4</v>
      </c>
      <c r="L64" s="38">
        <f t="shared" si="11"/>
        <v>1</v>
      </c>
      <c r="M64" s="35">
        <f t="shared" si="12"/>
        <v>4</v>
      </c>
      <c r="N64" s="36">
        <f t="shared" si="13"/>
        <v>1</v>
      </c>
      <c r="O64" s="38">
        <f t="shared" si="14"/>
        <v>5</v>
      </c>
      <c r="P64" s="38">
        <f t="shared" si="15"/>
        <v>1</v>
      </c>
      <c r="Q64" s="36">
        <f t="shared" si="16"/>
        <v>5</v>
      </c>
      <c r="R64" s="36">
        <f t="shared" si="17"/>
        <v>1</v>
      </c>
      <c r="S64" s="38">
        <f t="shared" si="18"/>
        <v>5</v>
      </c>
      <c r="T64" s="38">
        <f t="shared" si="19"/>
        <v>1</v>
      </c>
      <c r="U64" s="36">
        <f t="shared" si="20"/>
        <v>6</v>
      </c>
      <c r="V64" s="36">
        <f t="shared" si="21"/>
        <v>1</v>
      </c>
      <c r="W64" s="38">
        <f t="shared" si="0"/>
        <v>6</v>
      </c>
      <c r="X64" s="38">
        <f t="shared" si="1"/>
        <v>1</v>
      </c>
      <c r="Y64" s="37">
        <f t="shared" si="22"/>
        <v>6.1875</v>
      </c>
      <c r="Z64" s="50">
        <f t="shared" si="23"/>
        <v>1.4040404040404044</v>
      </c>
      <c r="AB64" s="48">
        <v>60</v>
      </c>
      <c r="AC64" s="49">
        <v>0.99</v>
      </c>
      <c r="AD64" s="44">
        <v>1.4040404040404044</v>
      </c>
      <c r="AE64" s="33">
        <v>58.56097560975611</v>
      </c>
      <c r="AF64" s="49">
        <v>0.41</v>
      </c>
      <c r="AG64" s="32">
        <v>6.1875</v>
      </c>
      <c r="AH64" s="49">
        <v>0.99</v>
      </c>
      <c r="AI64" s="33">
        <v>1.4040404040404044</v>
      </c>
      <c r="AJ64" s="33"/>
      <c r="AL64" s="33">
        <v>58.56097560975611</v>
      </c>
      <c r="AM64" s="32">
        <v>2.5625</v>
      </c>
    </row>
    <row r="65" spans="1:39" ht="10.5" customHeight="1">
      <c r="A65" s="52">
        <v>61</v>
      </c>
      <c r="B65" s="53">
        <v>6.25</v>
      </c>
      <c r="C65" s="54">
        <v>1</v>
      </c>
      <c r="D65" s="55">
        <v>1</v>
      </c>
      <c r="E65" s="35">
        <f t="shared" si="4"/>
        <v>3</v>
      </c>
      <c r="F65" s="36">
        <f t="shared" si="5"/>
        <v>1</v>
      </c>
      <c r="G65" s="37">
        <f t="shared" si="6"/>
        <v>3</v>
      </c>
      <c r="H65" s="38">
        <f t="shared" si="7"/>
        <v>1</v>
      </c>
      <c r="I65" s="35">
        <f t="shared" si="8"/>
        <v>4</v>
      </c>
      <c r="J65" s="36">
        <f t="shared" si="9"/>
        <v>1</v>
      </c>
      <c r="K65" s="37">
        <f t="shared" si="10"/>
        <v>4</v>
      </c>
      <c r="L65" s="38">
        <f t="shared" si="11"/>
        <v>1</v>
      </c>
      <c r="M65" s="35">
        <f t="shared" si="12"/>
        <v>4</v>
      </c>
      <c r="N65" s="36">
        <f t="shared" si="13"/>
        <v>1</v>
      </c>
      <c r="O65" s="38">
        <f t="shared" si="14"/>
        <v>5</v>
      </c>
      <c r="P65" s="38">
        <f t="shared" si="15"/>
        <v>1</v>
      </c>
      <c r="Q65" s="36">
        <f t="shared" si="16"/>
        <v>5</v>
      </c>
      <c r="R65" s="36">
        <f t="shared" si="17"/>
        <v>1</v>
      </c>
      <c r="S65" s="38">
        <f t="shared" si="18"/>
        <v>5</v>
      </c>
      <c r="T65" s="38">
        <f t="shared" si="19"/>
        <v>1</v>
      </c>
      <c r="U65" s="36">
        <f t="shared" si="20"/>
        <v>6</v>
      </c>
      <c r="V65" s="36">
        <f t="shared" si="21"/>
        <v>1</v>
      </c>
      <c r="W65" s="38">
        <f t="shared" si="0"/>
        <v>6</v>
      </c>
      <c r="X65" s="38">
        <f t="shared" si="1"/>
        <v>1</v>
      </c>
      <c r="Y65" s="56">
        <f t="shared" si="22"/>
        <v>6.25</v>
      </c>
      <c r="Z65" s="57">
        <f t="shared" si="23"/>
        <v>1</v>
      </c>
      <c r="AB65" s="52">
        <v>61</v>
      </c>
      <c r="AC65" s="55">
        <v>1</v>
      </c>
      <c r="AD65" s="58">
        <v>1</v>
      </c>
      <c r="AE65" s="54">
        <v>61</v>
      </c>
      <c r="AF65" s="55">
        <v>0.4</v>
      </c>
      <c r="AG65" s="53">
        <v>6.25</v>
      </c>
      <c r="AH65" s="55">
        <v>1</v>
      </c>
      <c r="AI65" s="54">
        <v>1</v>
      </c>
      <c r="AJ65" s="33"/>
      <c r="AL65" s="54">
        <v>61</v>
      </c>
      <c r="AM65" s="53">
        <v>2.5</v>
      </c>
    </row>
    <row r="66" spans="3:26" ht="12.75">
      <c r="C66" s="59"/>
      <c r="D66" s="60"/>
      <c r="P66" s="61"/>
      <c r="R66" s="61"/>
      <c r="T66" s="61"/>
      <c r="V66" s="61"/>
      <c r="X66" s="61"/>
      <c r="Z66" s="61"/>
    </row>
    <row r="67" spans="16:26" ht="12.75">
      <c r="P67" s="61"/>
      <c r="R67" s="61"/>
      <c r="T67" s="61"/>
      <c r="V67" s="61"/>
      <c r="X67" s="62"/>
      <c r="Z67" s="61"/>
    </row>
    <row r="68" spans="16:27" ht="12.75">
      <c r="P68" s="61"/>
      <c r="R68" s="61"/>
      <c r="T68" s="61"/>
      <c r="V68" s="61"/>
      <c r="X68" s="61"/>
      <c r="Z68" s="61"/>
      <c r="AA68" s="63"/>
    </row>
    <row r="69" spans="16:24" ht="12.75">
      <c r="P69" s="61"/>
      <c r="R69" s="61"/>
      <c r="X69" s="61"/>
    </row>
    <row r="70" spans="16:26" ht="12.75">
      <c r="P70" s="61"/>
      <c r="R70" s="61"/>
      <c r="T70" s="61"/>
      <c r="V70" s="61"/>
      <c r="X70" s="61"/>
      <c r="Z70" s="61"/>
    </row>
    <row r="71" spans="16:26" ht="12.75">
      <c r="P71" s="61"/>
      <c r="R71" s="61"/>
      <c r="T71" s="61"/>
      <c r="V71" s="61"/>
      <c r="X71" s="61"/>
      <c r="Z71" s="61"/>
    </row>
    <row r="72" spans="1:26" ht="15">
      <c r="A72" s="64" t="s">
        <v>25</v>
      </c>
      <c r="B72" s="65"/>
      <c r="C72" s="65"/>
      <c r="D72" s="65"/>
      <c r="E72" s="65"/>
      <c r="F72" s="65"/>
      <c r="G72" s="65"/>
      <c r="H72" s="65"/>
      <c r="P72" s="61"/>
      <c r="R72" s="61"/>
      <c r="T72" s="61"/>
      <c r="V72" s="61"/>
      <c r="X72" s="61"/>
      <c r="Z72" s="61"/>
    </row>
    <row r="73" spans="1:26" ht="15">
      <c r="A73" s="66"/>
      <c r="P73" s="61"/>
      <c r="R73" s="61"/>
      <c r="T73" s="61"/>
      <c r="V73" s="61"/>
      <c r="X73" s="61"/>
      <c r="Z73" s="61"/>
    </row>
    <row r="74" spans="1:26" ht="15">
      <c r="A74" s="66" t="s">
        <v>26</v>
      </c>
      <c r="P74" s="61"/>
      <c r="R74" s="61"/>
      <c r="T74" s="61"/>
      <c r="V74" s="61"/>
      <c r="X74" s="61"/>
      <c r="Z74" s="61"/>
    </row>
    <row r="75" spans="7:26" ht="12.75">
      <c r="G75" s="67"/>
      <c r="H75" s="67"/>
      <c r="I75" s="67"/>
      <c r="J75" s="67"/>
      <c r="K75" s="67"/>
      <c r="L75" s="67"/>
      <c r="M75" s="67"/>
      <c r="N75" s="67"/>
      <c r="O75" s="67"/>
      <c r="P75" s="61"/>
      <c r="Q75" s="67"/>
      <c r="R75" s="61"/>
      <c r="S75" s="67"/>
      <c r="T75" s="61"/>
      <c r="U75" s="67"/>
      <c r="V75" s="61"/>
      <c r="W75" s="67"/>
      <c r="X75" s="61"/>
      <c r="Y75" s="67"/>
      <c r="Z75" s="61"/>
    </row>
    <row r="76" spans="1:26" ht="15.75">
      <c r="A76" s="65"/>
      <c r="B76" s="68"/>
      <c r="C76" s="69"/>
      <c r="D76" s="65"/>
      <c r="E76" s="65"/>
      <c r="F76" s="65"/>
      <c r="G76" s="61"/>
      <c r="H76" s="68"/>
      <c r="I76" s="70"/>
      <c r="J76" s="70"/>
      <c r="K76" s="70"/>
      <c r="L76" s="70"/>
      <c r="M76" s="70"/>
      <c r="N76" s="70"/>
      <c r="O76" s="70"/>
      <c r="P76" s="70"/>
      <c r="Q76" s="61"/>
      <c r="R76" s="67"/>
      <c r="S76" s="67"/>
      <c r="T76" s="61"/>
      <c r="U76" s="67"/>
      <c r="V76" s="61"/>
      <c r="W76" s="66" t="s">
        <v>26</v>
      </c>
      <c r="X76" s="61"/>
      <c r="Y76" s="67"/>
      <c r="Z76" s="61"/>
    </row>
    <row r="77" spans="1:26" ht="15">
      <c r="A77" s="66"/>
      <c r="B77" s="71"/>
      <c r="C77" s="72"/>
      <c r="D77" s="65"/>
      <c r="E77" s="65"/>
      <c r="F77" s="65"/>
      <c r="G77" s="61"/>
      <c r="H77" s="73"/>
      <c r="I77" s="74"/>
      <c r="J77" s="74"/>
      <c r="K77" s="73"/>
      <c r="L77" s="73"/>
      <c r="M77" s="73"/>
      <c r="N77" s="74"/>
      <c r="O77" s="73"/>
      <c r="P77" s="73"/>
      <c r="Q77" s="61"/>
      <c r="R77" s="67"/>
      <c r="S77" s="67"/>
      <c r="T77" s="75"/>
      <c r="U77" s="67"/>
      <c r="V77" s="61"/>
      <c r="W77" s="66"/>
      <c r="X77" s="61"/>
      <c r="Y77" s="67"/>
      <c r="Z77" s="61"/>
    </row>
    <row r="78" spans="1:26" ht="14.25">
      <c r="A78" s="76" t="s">
        <v>27</v>
      </c>
      <c r="B78" s="71"/>
      <c r="C78" s="72"/>
      <c r="D78" s="65"/>
      <c r="E78" s="65"/>
      <c r="F78" s="65"/>
      <c r="G78" s="61"/>
      <c r="H78" s="73"/>
      <c r="I78" s="74"/>
      <c r="J78" s="74"/>
      <c r="K78" s="73"/>
      <c r="L78" s="73"/>
      <c r="M78" s="73"/>
      <c r="N78" s="74"/>
      <c r="O78" s="73"/>
      <c r="P78" s="73"/>
      <c r="Q78" s="61"/>
      <c r="R78" s="67"/>
      <c r="S78" s="67"/>
      <c r="T78" s="75"/>
      <c r="U78" s="67"/>
      <c r="V78" s="61"/>
      <c r="W78" s="67"/>
      <c r="X78" s="61"/>
      <c r="Y78" s="67"/>
      <c r="Z78" s="61"/>
    </row>
    <row r="79" spans="1:26" ht="14.25">
      <c r="A79" s="76" t="s">
        <v>28</v>
      </c>
      <c r="B79" s="71"/>
      <c r="C79" s="72"/>
      <c r="D79" s="65"/>
      <c r="E79" s="65"/>
      <c r="F79" s="65"/>
      <c r="G79" s="65"/>
      <c r="H79" s="77"/>
      <c r="I79" s="65"/>
      <c r="J79" s="65"/>
      <c r="K79" s="77"/>
      <c r="L79" s="65"/>
      <c r="M79" s="65"/>
      <c r="N79" s="65"/>
      <c r="O79" s="77"/>
      <c r="P79" s="77"/>
      <c r="Q79" s="65"/>
      <c r="T79" s="61"/>
      <c r="V79" s="61"/>
      <c r="X79" s="61"/>
      <c r="Z79" s="61"/>
    </row>
    <row r="80" spans="1:26" ht="15">
      <c r="A80" s="66"/>
      <c r="B80" s="71"/>
      <c r="C80" s="72"/>
      <c r="D80" s="65"/>
      <c r="E80" s="65"/>
      <c r="F80" s="65"/>
      <c r="G80" s="65"/>
      <c r="H80" s="77"/>
      <c r="I80" s="65"/>
      <c r="J80" s="65"/>
      <c r="K80" s="77"/>
      <c r="L80" s="65"/>
      <c r="M80" s="65"/>
      <c r="N80" s="65"/>
      <c r="O80" s="77"/>
      <c r="P80" s="77"/>
      <c r="Q80" s="65"/>
      <c r="T80" s="61"/>
      <c r="V80" s="61"/>
      <c r="X80" s="61"/>
      <c r="Z80" s="61"/>
    </row>
    <row r="81" spans="2:26" ht="12.75">
      <c r="B81" s="71"/>
      <c r="C81" s="72"/>
      <c r="D81" s="65"/>
      <c r="E81" s="65"/>
      <c r="F81" s="65"/>
      <c r="G81" s="65"/>
      <c r="H81" s="78"/>
      <c r="I81" s="79"/>
      <c r="J81" s="79"/>
      <c r="K81" s="78"/>
      <c r="L81" s="78"/>
      <c r="M81" s="78"/>
      <c r="N81" s="79"/>
      <c r="O81" s="78"/>
      <c r="P81" s="78"/>
      <c r="Q81" s="65"/>
      <c r="T81" s="61"/>
      <c r="V81" s="61"/>
      <c r="X81" s="61"/>
      <c r="Z81" s="61"/>
    </row>
    <row r="82" spans="1:26" ht="15">
      <c r="A82" s="80" t="s">
        <v>29</v>
      </c>
      <c r="B82" s="71"/>
      <c r="C82" s="72"/>
      <c r="D82" s="65"/>
      <c r="E82" s="65"/>
      <c r="F82" s="65"/>
      <c r="G82" s="65"/>
      <c r="H82" s="77"/>
      <c r="I82" s="65"/>
      <c r="J82" s="65"/>
      <c r="K82" s="77"/>
      <c r="L82" s="65"/>
      <c r="M82" s="65"/>
      <c r="N82" s="77"/>
      <c r="O82" s="77"/>
      <c r="P82" s="77"/>
      <c r="Q82" s="65"/>
      <c r="T82" s="61"/>
      <c r="V82" s="61"/>
      <c r="X82" s="61"/>
      <c r="Z82" s="61"/>
    </row>
    <row r="83" spans="1:26" ht="12.75">
      <c r="A83" s="77"/>
      <c r="B83" s="71"/>
      <c r="C83" s="72"/>
      <c r="D83" s="81"/>
      <c r="E83" s="65"/>
      <c r="F83" s="65"/>
      <c r="G83" s="65"/>
      <c r="H83" s="78"/>
      <c r="I83" s="79"/>
      <c r="J83" s="79"/>
      <c r="K83" s="78"/>
      <c r="L83" s="78"/>
      <c r="M83" s="78"/>
      <c r="N83" s="78"/>
      <c r="O83" s="78"/>
      <c r="P83" s="78"/>
      <c r="Q83" s="65"/>
      <c r="T83" s="61"/>
      <c r="V83" s="61"/>
      <c r="X83" s="61"/>
      <c r="Z83" s="61"/>
    </row>
    <row r="84" spans="1:34" ht="15">
      <c r="A84" s="66" t="s">
        <v>26</v>
      </c>
      <c r="B84" s="71"/>
      <c r="C84" s="72"/>
      <c r="D84" s="65"/>
      <c r="E84" s="65"/>
      <c r="F84" s="65"/>
      <c r="G84" s="65"/>
      <c r="H84" s="77"/>
      <c r="I84" s="65"/>
      <c r="J84" s="65"/>
      <c r="K84" s="77"/>
      <c r="L84" s="65"/>
      <c r="M84" s="65"/>
      <c r="N84" s="77"/>
      <c r="O84" s="77"/>
      <c r="P84" s="77"/>
      <c r="Q84" s="65"/>
      <c r="T84" s="61"/>
      <c r="V84" s="61"/>
      <c r="X84" s="61"/>
      <c r="Z84" s="61"/>
      <c r="AC84" s="19">
        <f>1-0.8</f>
        <v>0.19999999999999996</v>
      </c>
      <c r="AH84" s="19">
        <f>1-0.8</f>
        <v>0.19999999999999996</v>
      </c>
    </row>
    <row r="85" spans="2:39" ht="12.75">
      <c r="B85" s="71"/>
      <c r="C85" s="72"/>
      <c r="D85" s="65"/>
      <c r="E85" s="65"/>
      <c r="F85" s="65"/>
      <c r="G85" s="65"/>
      <c r="H85" s="77"/>
      <c r="I85" s="65"/>
      <c r="J85" s="65"/>
      <c r="K85" s="77"/>
      <c r="L85" s="77"/>
      <c r="M85" s="77"/>
      <c r="N85" s="77"/>
      <c r="O85" s="77"/>
      <c r="P85" s="77"/>
      <c r="Q85" s="65"/>
      <c r="T85" s="61"/>
      <c r="X85" s="61"/>
      <c r="Z85" s="61"/>
      <c r="AC85" s="19">
        <f>10*0.4/100</f>
        <v>0.04</v>
      </c>
      <c r="AG85" s="19">
        <f>AC84/AC85</f>
        <v>4.999999999999999</v>
      </c>
      <c r="AH85" s="19">
        <f>10*0.4/100</f>
        <v>0.04</v>
      </c>
      <c r="AM85" s="19">
        <f>AH84/AH85</f>
        <v>4.999999999999999</v>
      </c>
    </row>
    <row r="86" spans="1:22" ht="15">
      <c r="A86" s="66"/>
      <c r="B86" s="71"/>
      <c r="C86" s="72"/>
      <c r="D86" s="65"/>
      <c r="E86" s="65"/>
      <c r="F86" s="65"/>
      <c r="G86" s="65"/>
      <c r="H86" s="77"/>
      <c r="I86" s="77"/>
      <c r="J86" s="77"/>
      <c r="K86" s="77"/>
      <c r="L86" s="77"/>
      <c r="M86" s="77"/>
      <c r="N86" s="77"/>
      <c r="O86" s="77"/>
      <c r="P86" s="77"/>
      <c r="Q86" s="65"/>
      <c r="T86" s="61"/>
      <c r="U86" s="61"/>
      <c r="V86" s="61"/>
    </row>
    <row r="87" spans="1:22" ht="15">
      <c r="A87" s="80" t="s">
        <v>30</v>
      </c>
      <c r="B87" s="71"/>
      <c r="C87" s="72"/>
      <c r="D87" s="65"/>
      <c r="E87" s="65"/>
      <c r="F87" s="65"/>
      <c r="G87" s="65"/>
      <c r="H87" s="77"/>
      <c r="I87" s="77"/>
      <c r="J87" s="77"/>
      <c r="K87" s="77"/>
      <c r="L87" s="77"/>
      <c r="M87" s="77"/>
      <c r="N87" s="77"/>
      <c r="O87" s="77"/>
      <c r="P87" s="77"/>
      <c r="Q87" s="65"/>
      <c r="T87" s="61"/>
      <c r="U87" s="61"/>
      <c r="V87" s="61"/>
    </row>
    <row r="88" spans="1:26" ht="14.25">
      <c r="A88" s="76" t="s">
        <v>31</v>
      </c>
      <c r="B88" s="71"/>
      <c r="C88" s="72"/>
      <c r="D88" s="65"/>
      <c r="E88" s="65"/>
      <c r="F88" s="65"/>
      <c r="G88" s="65"/>
      <c r="H88" s="77"/>
      <c r="I88" s="77"/>
      <c r="J88" s="77"/>
      <c r="K88" s="77"/>
      <c r="L88" s="77"/>
      <c r="M88" s="77"/>
      <c r="N88" s="77"/>
      <c r="O88" s="77"/>
      <c r="P88" s="77"/>
      <c r="Q88" s="65"/>
      <c r="T88" s="61"/>
      <c r="V88" s="61"/>
      <c r="X88" s="61"/>
      <c r="Z88" s="61"/>
    </row>
    <row r="89" spans="1:34" ht="14.25">
      <c r="A89" s="76" t="s">
        <v>32</v>
      </c>
      <c r="B89" s="71"/>
      <c r="C89" s="72"/>
      <c r="D89" s="65"/>
      <c r="E89" s="65"/>
      <c r="F89" s="65"/>
      <c r="G89" s="65"/>
      <c r="H89" s="77"/>
      <c r="I89" s="77"/>
      <c r="J89" s="77"/>
      <c r="K89" s="77"/>
      <c r="L89" s="77"/>
      <c r="M89" s="77"/>
      <c r="N89" s="65"/>
      <c r="O89" s="77"/>
      <c r="P89" s="77"/>
      <c r="Q89" s="65"/>
      <c r="T89" s="61"/>
      <c r="V89" s="61"/>
      <c r="X89" s="61"/>
      <c r="Z89" s="61"/>
      <c r="AC89" s="19">
        <f>(1-0.8)/((11-1)*0.4/100)</f>
        <v>4.999999999999999</v>
      </c>
      <c r="AH89" s="19">
        <f>(1-0.8)/((11-1)*0.4/100)</f>
        <v>4.999999999999999</v>
      </c>
    </row>
    <row r="90" spans="1:26" ht="14.25">
      <c r="A90" s="76" t="s">
        <v>33</v>
      </c>
      <c r="B90" s="71"/>
      <c r="C90" s="72"/>
      <c r="D90" s="65"/>
      <c r="E90" s="65"/>
      <c r="F90" s="65"/>
      <c r="G90" s="65"/>
      <c r="H90" s="77"/>
      <c r="I90" s="77"/>
      <c r="J90" s="77"/>
      <c r="K90" s="77"/>
      <c r="L90" s="65"/>
      <c r="M90" s="77"/>
      <c r="N90" s="77"/>
      <c r="O90" s="77"/>
      <c r="P90" s="77"/>
      <c r="Q90" s="65"/>
      <c r="T90" s="61"/>
      <c r="V90" s="61"/>
      <c r="X90" s="61"/>
      <c r="Z90" s="61"/>
    </row>
    <row r="91" spans="2:26" ht="12.75">
      <c r="B91" s="71"/>
      <c r="C91" s="72"/>
      <c r="D91" s="65"/>
      <c r="E91" s="65"/>
      <c r="F91" s="65"/>
      <c r="G91" s="65"/>
      <c r="H91" s="77"/>
      <c r="I91" s="77"/>
      <c r="J91" s="77"/>
      <c r="K91" s="77"/>
      <c r="L91" s="65"/>
      <c r="M91" s="77"/>
      <c r="N91" s="65"/>
      <c r="O91" s="77"/>
      <c r="P91" s="77"/>
      <c r="Q91" s="65"/>
      <c r="T91" s="61"/>
      <c r="V91" s="61"/>
      <c r="X91" s="61"/>
      <c r="Z91" s="61"/>
    </row>
    <row r="92" spans="1:26" ht="12.75">
      <c r="A92" s="65"/>
      <c r="B92" s="65"/>
      <c r="C92" s="65"/>
      <c r="D92" s="65"/>
      <c r="E92" s="65"/>
      <c r="F92" s="65"/>
      <c r="G92" s="65"/>
      <c r="H92" s="77"/>
      <c r="I92" s="77"/>
      <c r="J92" s="77"/>
      <c r="K92" s="77"/>
      <c r="L92" s="65"/>
      <c r="M92" s="77"/>
      <c r="N92" s="65"/>
      <c r="O92" s="77"/>
      <c r="P92" s="77"/>
      <c r="Q92" s="65"/>
      <c r="R92" s="61"/>
      <c r="T92" s="61"/>
      <c r="V92" s="61"/>
      <c r="X92" s="61"/>
      <c r="Z92" s="61"/>
    </row>
    <row r="93" spans="1:26" ht="12.75">
      <c r="A93" s="65"/>
      <c r="B93" s="65"/>
      <c r="C93" s="65"/>
      <c r="D93" s="65"/>
      <c r="E93" s="65"/>
      <c r="F93" s="65"/>
      <c r="G93" s="65"/>
      <c r="H93" s="77"/>
      <c r="I93" s="77"/>
      <c r="J93" s="77"/>
      <c r="K93" s="77"/>
      <c r="L93" s="65"/>
      <c r="M93" s="77"/>
      <c r="N93" s="77"/>
      <c r="O93" s="77"/>
      <c r="P93" s="77"/>
      <c r="Q93" s="65"/>
      <c r="R93" s="61"/>
      <c r="T93" s="61"/>
      <c r="V93" s="61"/>
      <c r="X93" s="61"/>
      <c r="Z93" s="61"/>
    </row>
    <row r="94" spans="1:26" ht="12.75">
      <c r="A94" s="65"/>
      <c r="B94" s="65"/>
      <c r="C94" s="65"/>
      <c r="D94" s="65"/>
      <c r="E94" s="65"/>
      <c r="F94" s="65"/>
      <c r="G94" s="65"/>
      <c r="H94" s="77"/>
      <c r="I94" s="77"/>
      <c r="J94" s="77"/>
      <c r="K94" s="77"/>
      <c r="L94" s="65"/>
      <c r="M94" s="77"/>
      <c r="N94" s="65"/>
      <c r="O94" s="77"/>
      <c r="P94" s="77"/>
      <c r="Q94" s="65"/>
      <c r="R94" s="61"/>
      <c r="V94" s="61"/>
      <c r="X94" s="61"/>
      <c r="Z94" s="61"/>
    </row>
    <row r="95" spans="1:26" ht="12.75">
      <c r="A95" s="65"/>
      <c r="B95" s="65"/>
      <c r="C95" s="65"/>
      <c r="D95" s="65"/>
      <c r="E95" s="65"/>
      <c r="F95" s="65"/>
      <c r="G95" s="65"/>
      <c r="H95" s="77"/>
      <c r="I95" s="77"/>
      <c r="J95" s="77"/>
      <c r="K95" s="77"/>
      <c r="L95" s="65"/>
      <c r="M95" s="77"/>
      <c r="N95" s="65"/>
      <c r="O95" s="77"/>
      <c r="P95" s="77"/>
      <c r="Q95" s="65"/>
      <c r="R95" s="61"/>
      <c r="T95" s="82"/>
      <c r="V95" s="61"/>
      <c r="X95" s="61"/>
      <c r="Z95" s="61"/>
    </row>
    <row r="96" spans="1:26" ht="12.75">
      <c r="A96" s="65"/>
      <c r="B96" s="65"/>
      <c r="C96" s="65"/>
      <c r="D96" s="65"/>
      <c r="E96" s="65"/>
      <c r="F96" s="65"/>
      <c r="G96" s="65"/>
      <c r="H96" s="77"/>
      <c r="I96" s="77"/>
      <c r="J96" s="77"/>
      <c r="K96" s="77"/>
      <c r="L96" s="65"/>
      <c r="M96" s="77"/>
      <c r="N96" s="65"/>
      <c r="O96" s="77"/>
      <c r="P96" s="77"/>
      <c r="Q96" s="65"/>
      <c r="R96" s="61"/>
      <c r="T96" s="83"/>
      <c r="V96" s="61"/>
      <c r="X96" s="61"/>
      <c r="Z96" s="61"/>
    </row>
    <row r="97" spans="1:26" ht="12.75">
      <c r="A97" s="65"/>
      <c r="B97" s="65"/>
      <c r="C97" s="65"/>
      <c r="D97" s="65"/>
      <c r="E97" s="65"/>
      <c r="F97" s="65"/>
      <c r="G97" s="65"/>
      <c r="H97" s="77"/>
      <c r="I97" s="77"/>
      <c r="J97" s="77"/>
      <c r="K97" s="77"/>
      <c r="L97" s="65"/>
      <c r="M97" s="77"/>
      <c r="N97" s="77"/>
      <c r="O97" s="77"/>
      <c r="P97" s="77"/>
      <c r="Q97" s="65"/>
      <c r="R97" s="61"/>
      <c r="T97" s="83"/>
      <c r="V97" s="61"/>
      <c r="X97" s="61"/>
      <c r="Z97" s="61"/>
    </row>
    <row r="98" spans="1:26" ht="12.75">
      <c r="A98" s="65"/>
      <c r="B98" s="65"/>
      <c r="C98" s="65"/>
      <c r="D98" s="65"/>
      <c r="E98" s="65"/>
      <c r="F98" s="65"/>
      <c r="G98" s="65"/>
      <c r="H98" s="77"/>
      <c r="I98" s="77"/>
      <c r="J98" s="77"/>
      <c r="K98" s="77"/>
      <c r="L98" s="65"/>
      <c r="M98" s="77"/>
      <c r="N98" s="65"/>
      <c r="O98" s="77"/>
      <c r="P98" s="77"/>
      <c r="Q98" s="65"/>
      <c r="R98" s="61"/>
      <c r="T98" s="82"/>
      <c r="V98" s="61"/>
      <c r="X98" s="61"/>
      <c r="Z98" s="61"/>
    </row>
    <row r="99" spans="1:26" ht="12.75">
      <c r="A99" s="65"/>
      <c r="B99" s="65"/>
      <c r="C99" s="65"/>
      <c r="D99" s="65"/>
      <c r="E99" s="65"/>
      <c r="F99" s="65"/>
      <c r="G99" s="65"/>
      <c r="H99" s="77"/>
      <c r="I99" s="77"/>
      <c r="J99" s="77"/>
      <c r="K99" s="77"/>
      <c r="L99" s="65"/>
      <c r="M99" s="77"/>
      <c r="N99" s="65"/>
      <c r="O99" s="77"/>
      <c r="P99" s="77"/>
      <c r="Q99" s="65"/>
      <c r="R99" s="61"/>
      <c r="T99" s="83"/>
      <c r="V99" s="61"/>
      <c r="X99" s="61"/>
      <c r="Z99" s="61"/>
    </row>
    <row r="100" spans="1:26" ht="12.75">
      <c r="A100" s="65"/>
      <c r="B100" s="84"/>
      <c r="C100" s="84"/>
      <c r="D100" s="65"/>
      <c r="E100" s="84"/>
      <c r="F100" s="84"/>
      <c r="G100" s="84"/>
      <c r="H100" s="84"/>
      <c r="I100" s="84"/>
      <c r="J100" s="65"/>
      <c r="K100" s="65"/>
      <c r="L100" s="65"/>
      <c r="M100" s="65"/>
      <c r="N100" s="65"/>
      <c r="O100" s="77"/>
      <c r="P100" s="61"/>
      <c r="Q100" s="65"/>
      <c r="R100" s="61"/>
      <c r="T100" s="83"/>
      <c r="V100" s="61"/>
      <c r="X100" s="61"/>
      <c r="Z100" s="61"/>
    </row>
    <row r="101" spans="3:26" ht="12.75">
      <c r="C101" s="60"/>
      <c r="P101" s="61"/>
      <c r="R101" s="61"/>
      <c r="T101" s="61"/>
      <c r="V101" s="61"/>
      <c r="X101" s="61"/>
      <c r="Z101" s="61"/>
    </row>
    <row r="102" spans="9:26" ht="12.75">
      <c r="I102" s="85"/>
      <c r="P102" s="61"/>
      <c r="R102" s="61"/>
      <c r="T102" s="61"/>
      <c r="V102" s="61"/>
      <c r="X102" s="61"/>
      <c r="Z102" s="61"/>
    </row>
    <row r="103" spans="16:26" ht="12.75">
      <c r="P103" s="61"/>
      <c r="R103" s="61"/>
      <c r="S103" s="86"/>
      <c r="T103" s="87"/>
      <c r="V103" s="61"/>
      <c r="X103" s="61"/>
      <c r="Z103" s="61"/>
    </row>
    <row r="104" spans="16:26" ht="12.75">
      <c r="P104" s="61"/>
      <c r="R104" s="61"/>
      <c r="T104" s="87"/>
      <c r="V104" s="61"/>
      <c r="X104" s="61"/>
      <c r="Z104" s="61"/>
    </row>
    <row r="105" spans="16:26" ht="12.75">
      <c r="P105" s="61"/>
      <c r="R105" s="61"/>
      <c r="T105" s="87"/>
      <c r="V105" s="61"/>
      <c r="X105" s="61"/>
      <c r="Z105" s="61"/>
    </row>
    <row r="106" spans="16:26" ht="12.75">
      <c r="P106" s="61"/>
      <c r="R106" s="61"/>
      <c r="T106" s="87"/>
      <c r="V106" s="61"/>
      <c r="X106" s="61"/>
      <c r="Z106" s="61"/>
    </row>
    <row r="107" spans="16:26" ht="12.75">
      <c r="P107" s="61"/>
      <c r="R107" s="61"/>
      <c r="T107" s="87"/>
      <c r="V107" s="61"/>
      <c r="X107" s="61"/>
      <c r="Z107" s="61"/>
    </row>
    <row r="108" spans="16:26" ht="12.75">
      <c r="P108" s="61"/>
      <c r="R108" s="61"/>
      <c r="T108" s="61"/>
      <c r="V108" s="61"/>
      <c r="X108" s="61"/>
      <c r="Z108" s="61"/>
    </row>
    <row r="109" spans="16:26" ht="12.75">
      <c r="P109" s="61"/>
      <c r="R109" s="61"/>
      <c r="T109" s="61"/>
      <c r="V109" s="61"/>
      <c r="X109" s="61"/>
      <c r="Z109" s="61"/>
    </row>
    <row r="110" spans="16:26" ht="12.75">
      <c r="P110" s="61"/>
      <c r="R110" s="61"/>
      <c r="T110" s="61"/>
      <c r="V110" s="61"/>
      <c r="X110" s="61"/>
      <c r="Z110" s="61"/>
    </row>
    <row r="111" spans="16:26" ht="12.75">
      <c r="P111" s="61"/>
      <c r="R111" s="61"/>
      <c r="T111" s="61"/>
      <c r="V111" s="61"/>
      <c r="X111" s="61"/>
      <c r="Z111" s="61"/>
    </row>
    <row r="112" spans="16:26" ht="12.75">
      <c r="P112" s="61"/>
      <c r="R112" s="61"/>
      <c r="T112" s="61"/>
      <c r="V112" s="61"/>
      <c r="X112" s="61"/>
      <c r="Z112" s="61"/>
    </row>
    <row r="113" spans="16:26" ht="12.75">
      <c r="P113" s="61"/>
      <c r="R113" s="61"/>
      <c r="T113" s="61"/>
      <c r="V113" s="61"/>
      <c r="X113" s="61"/>
      <c r="Z113" s="61"/>
    </row>
    <row r="114" spans="16:26" ht="12.75">
      <c r="P114" s="61"/>
      <c r="R114" s="61"/>
      <c r="T114" s="18"/>
      <c r="V114" s="61"/>
      <c r="X114" s="61"/>
      <c r="Z114" s="61"/>
    </row>
    <row r="115" spans="16:26" ht="12.75">
      <c r="P115" s="61"/>
      <c r="R115" s="61"/>
      <c r="V115" s="61"/>
      <c r="X115" s="61"/>
      <c r="Z115" s="61"/>
    </row>
    <row r="116" spans="16:26" ht="12.75">
      <c r="P116" s="61"/>
      <c r="R116" s="61"/>
      <c r="V116" s="61"/>
      <c r="X116" s="61"/>
      <c r="Z116" s="61"/>
    </row>
    <row r="117" spans="16:26" ht="12.75">
      <c r="P117" s="61"/>
      <c r="R117" s="61"/>
      <c r="V117" s="61"/>
      <c r="X117" s="61"/>
      <c r="Z117" s="61"/>
    </row>
    <row r="118" spans="16:26" ht="12.75">
      <c r="P118" s="61"/>
      <c r="R118" s="61"/>
      <c r="V118" s="61"/>
      <c r="X118" s="61"/>
      <c r="Z118" s="61"/>
    </row>
    <row r="119" spans="16:26" ht="12.75">
      <c r="P119" s="61"/>
      <c r="R119" s="61"/>
      <c r="T119" s="61"/>
      <c r="V119" s="61"/>
      <c r="X119" s="61"/>
      <c r="Z119" s="61"/>
    </row>
    <row r="120" spans="16:26" ht="12.75">
      <c r="P120" s="61"/>
      <c r="R120" s="61"/>
      <c r="T120" s="61"/>
      <c r="V120" s="61"/>
      <c r="X120" s="61"/>
      <c r="Z120" s="61"/>
    </row>
    <row r="121" spans="16:26" ht="12.75">
      <c r="P121" s="61"/>
      <c r="R121" s="61"/>
      <c r="T121" s="61"/>
      <c r="V121" s="61"/>
      <c r="X121" s="61"/>
      <c r="Z121" s="61"/>
    </row>
    <row r="122" spans="16:26" ht="12.75">
      <c r="P122" s="61"/>
      <c r="R122" s="61"/>
      <c r="T122" s="61"/>
      <c r="V122" s="61"/>
      <c r="X122" s="61"/>
      <c r="Z122" s="61"/>
    </row>
    <row r="123" spans="16:26" ht="12.75">
      <c r="P123" s="61"/>
      <c r="R123" s="61"/>
      <c r="T123" s="61"/>
      <c r="V123" s="61"/>
      <c r="X123" s="61"/>
      <c r="Z123" s="61"/>
    </row>
    <row r="124" spans="16:26" ht="12.75">
      <c r="P124" s="61"/>
      <c r="R124" s="61"/>
      <c r="T124" s="61"/>
      <c r="V124" s="61"/>
      <c r="X124" s="61"/>
      <c r="Z124" s="61"/>
    </row>
    <row r="125" spans="16:26" ht="12.75">
      <c r="P125" s="61"/>
      <c r="R125" s="61"/>
      <c r="T125" s="61"/>
      <c r="V125" s="61"/>
      <c r="X125" s="61"/>
      <c r="Z125" s="61"/>
    </row>
    <row r="126" spans="16:26" ht="12.75">
      <c r="P126" s="61"/>
      <c r="R126" s="61"/>
      <c r="T126" s="61"/>
      <c r="V126" s="61"/>
      <c r="X126" s="61"/>
      <c r="Z126" s="61"/>
    </row>
    <row r="127" spans="16:26" ht="12.75">
      <c r="P127" s="61"/>
      <c r="R127" s="61"/>
      <c r="T127" s="61"/>
      <c r="V127" s="61"/>
      <c r="X127" s="61"/>
      <c r="Z127" s="61"/>
    </row>
    <row r="128" spans="16:26" ht="12.75">
      <c r="P128" s="61"/>
      <c r="R128" s="61"/>
      <c r="T128" s="61"/>
      <c r="V128" s="61"/>
      <c r="X128" s="61"/>
      <c r="Z128" s="61"/>
    </row>
    <row r="129" spans="16:26" ht="12.75">
      <c r="P129" s="61"/>
      <c r="R129" s="61"/>
      <c r="T129" s="61"/>
      <c r="V129" s="61"/>
      <c r="X129" s="61"/>
      <c r="Z129" s="61"/>
    </row>
    <row r="130" spans="16:26" ht="12.75">
      <c r="P130" s="61"/>
      <c r="R130" s="61"/>
      <c r="T130" s="61"/>
      <c r="V130" s="61"/>
      <c r="X130" s="61"/>
      <c r="Z130" s="61"/>
    </row>
    <row r="131" spans="16:26" ht="12.75">
      <c r="P131" s="61"/>
      <c r="R131" s="61"/>
      <c r="T131" s="61"/>
      <c r="V131" s="61"/>
      <c r="X131" s="61"/>
      <c r="Z131" s="61"/>
    </row>
    <row r="132" spans="16:26" ht="12.75">
      <c r="P132" s="61"/>
      <c r="R132" s="61"/>
      <c r="T132" s="61"/>
      <c r="V132" s="61"/>
      <c r="X132" s="61"/>
      <c r="Z132" s="61"/>
    </row>
    <row r="133" spans="16:26" ht="12.75">
      <c r="P133" s="61"/>
      <c r="R133" s="61"/>
      <c r="T133" s="61"/>
      <c r="V133" s="61"/>
      <c r="X133" s="61"/>
      <c r="Z133" s="61"/>
    </row>
    <row r="134" spans="16:26" ht="12.75">
      <c r="P134" s="61"/>
      <c r="R134" s="61"/>
      <c r="T134" s="61"/>
      <c r="V134" s="61"/>
      <c r="X134" s="61"/>
      <c r="Z134" s="61"/>
    </row>
    <row r="135" spans="16:26" ht="12.75">
      <c r="P135" s="61"/>
      <c r="R135" s="61"/>
      <c r="T135" s="61"/>
      <c r="V135" s="61"/>
      <c r="X135" s="61"/>
      <c r="Z135" s="61"/>
    </row>
    <row r="136" spans="16:26" ht="12.75">
      <c r="P136" s="61"/>
      <c r="R136" s="61"/>
      <c r="T136" s="61"/>
      <c r="V136" s="61"/>
      <c r="X136" s="61"/>
      <c r="Z136" s="61"/>
    </row>
    <row r="137" spans="16:26" ht="12.75">
      <c r="P137" s="61"/>
      <c r="R137" s="61"/>
      <c r="T137" s="61"/>
      <c r="V137" s="61"/>
      <c r="X137" s="61"/>
      <c r="Z137" s="61"/>
    </row>
    <row r="138" spans="16:26" ht="12.75">
      <c r="P138" s="61"/>
      <c r="R138" s="61"/>
      <c r="T138" s="61"/>
      <c r="V138" s="61"/>
      <c r="X138" s="61"/>
      <c r="Z138" s="61"/>
    </row>
    <row r="139" spans="16:26" ht="12.75">
      <c r="P139" s="61"/>
      <c r="R139" s="61"/>
      <c r="T139" s="61"/>
      <c r="V139" s="61"/>
      <c r="X139" s="61"/>
      <c r="Z139" s="61"/>
    </row>
    <row r="140" spans="16:26" ht="12.75">
      <c r="P140" s="61"/>
      <c r="R140" s="61"/>
      <c r="T140" s="61"/>
      <c r="V140" s="61"/>
      <c r="X140" s="61"/>
      <c r="Z140" s="61"/>
    </row>
    <row r="141" spans="16:26" ht="12.75">
      <c r="P141" s="61"/>
      <c r="R141" s="61"/>
      <c r="T141" s="61"/>
      <c r="V141" s="61"/>
      <c r="X141" s="61"/>
      <c r="Z141" s="61"/>
    </row>
    <row r="142" spans="16:26" ht="12.75">
      <c r="P142" s="61"/>
      <c r="R142" s="61"/>
      <c r="T142" s="61"/>
      <c r="V142" s="61"/>
      <c r="X142" s="61"/>
      <c r="Z142" s="61"/>
    </row>
    <row r="143" spans="16:26" ht="12.75">
      <c r="P143" s="61"/>
      <c r="R143" s="61"/>
      <c r="T143" s="61"/>
      <c r="V143" s="61"/>
      <c r="X143" s="61"/>
      <c r="Z143" s="61"/>
    </row>
    <row r="144" spans="16:26" ht="12.75">
      <c r="P144" s="61"/>
      <c r="R144" s="61"/>
      <c r="T144" s="61"/>
      <c r="V144" s="61"/>
      <c r="X144" s="61"/>
      <c r="Z144" s="61"/>
    </row>
    <row r="145" spans="16:26" ht="12.75">
      <c r="P145" s="61"/>
      <c r="R145" s="61"/>
      <c r="T145" s="61"/>
      <c r="V145" s="61"/>
      <c r="X145" s="61"/>
      <c r="Z145" s="61"/>
    </row>
    <row r="146" spans="16:26" ht="12.75">
      <c r="P146" s="61"/>
      <c r="R146" s="61"/>
      <c r="T146" s="61"/>
      <c r="V146" s="61"/>
      <c r="X146" s="61"/>
      <c r="Z146" s="61"/>
    </row>
    <row r="147" spans="16:26" ht="12.75">
      <c r="P147" s="61"/>
      <c r="R147" s="61"/>
      <c r="T147" s="61"/>
      <c r="V147" s="61"/>
      <c r="X147" s="61"/>
      <c r="Z147" s="61"/>
    </row>
    <row r="148" spans="16:26" ht="12.75">
      <c r="P148" s="61"/>
      <c r="R148" s="61"/>
      <c r="T148" s="61"/>
      <c r="V148" s="61"/>
      <c r="X148" s="61"/>
      <c r="Z148" s="61"/>
    </row>
    <row r="149" spans="16:26" ht="12.75">
      <c r="P149" s="61"/>
      <c r="R149" s="61"/>
      <c r="T149" s="61"/>
      <c r="V149" s="61"/>
      <c r="X149" s="61"/>
      <c r="Z149" s="61"/>
    </row>
    <row r="150" spans="16:26" ht="12.75">
      <c r="P150" s="61"/>
      <c r="R150" s="61"/>
      <c r="T150" s="61"/>
      <c r="V150" s="61"/>
      <c r="X150" s="61"/>
      <c r="Z150" s="61"/>
    </row>
    <row r="151" spans="16:26" ht="12.75">
      <c r="P151" s="61"/>
      <c r="R151" s="61"/>
      <c r="T151" s="61"/>
      <c r="V151" s="61"/>
      <c r="X151" s="61"/>
      <c r="Z151" s="61"/>
    </row>
    <row r="152" spans="16:26" ht="12.75">
      <c r="P152" s="61"/>
      <c r="R152" s="61"/>
      <c r="T152" s="61"/>
      <c r="V152" s="61"/>
      <c r="X152" s="61"/>
      <c r="Z152" s="61"/>
    </row>
    <row r="153" spans="16:26" ht="12.75">
      <c r="P153" s="61"/>
      <c r="R153" s="61"/>
      <c r="T153" s="61"/>
      <c r="V153" s="61"/>
      <c r="X153" s="61"/>
      <c r="Z153" s="61"/>
    </row>
    <row r="154" spans="16:26" ht="12.75">
      <c r="P154" s="61"/>
      <c r="R154" s="61"/>
      <c r="T154" s="61"/>
      <c r="V154" s="61"/>
      <c r="X154" s="61"/>
      <c r="Z154" s="61"/>
    </row>
    <row r="155" spans="16:26" ht="12.75">
      <c r="P155" s="61"/>
      <c r="R155" s="61"/>
      <c r="T155" s="61"/>
      <c r="V155" s="61"/>
      <c r="X155" s="61"/>
      <c r="Z155" s="61"/>
    </row>
    <row r="156" spans="16:26" ht="12.75">
      <c r="P156" s="61"/>
      <c r="R156" s="61"/>
      <c r="T156" s="61"/>
      <c r="V156" s="61"/>
      <c r="X156" s="61"/>
      <c r="Z156" s="61"/>
    </row>
    <row r="157" spans="16:26" ht="12.75">
      <c r="P157" s="61"/>
      <c r="R157" s="61"/>
      <c r="T157" s="61"/>
      <c r="V157" s="61"/>
      <c r="X157" s="61"/>
      <c r="Z157" s="61"/>
    </row>
    <row r="158" spans="16:26" ht="12.75">
      <c r="P158" s="61"/>
      <c r="R158" s="61"/>
      <c r="T158" s="61"/>
      <c r="V158" s="61"/>
      <c r="X158" s="61"/>
      <c r="Z158" s="61"/>
    </row>
    <row r="159" spans="16:26" ht="12.75">
      <c r="P159" s="61"/>
      <c r="R159" s="61"/>
      <c r="T159" s="61"/>
      <c r="V159" s="61"/>
      <c r="X159" s="61"/>
      <c r="Z159" s="61"/>
    </row>
    <row r="160" spans="16:26" ht="12.75">
      <c r="P160" s="61"/>
      <c r="R160" s="61"/>
      <c r="T160" s="61"/>
      <c r="V160" s="61"/>
      <c r="X160" s="61"/>
      <c r="Z160" s="61"/>
    </row>
    <row r="161" spans="16:26" ht="12.75">
      <c r="P161" s="61"/>
      <c r="R161" s="61"/>
      <c r="T161" s="61"/>
      <c r="V161" s="61"/>
      <c r="X161" s="61"/>
      <c r="Z161" s="61"/>
    </row>
    <row r="162" spans="16:26" ht="12.75">
      <c r="P162" s="61"/>
      <c r="R162" s="61"/>
      <c r="T162" s="61"/>
      <c r="V162" s="61"/>
      <c r="X162" s="61"/>
      <c r="Z162" s="61"/>
    </row>
    <row r="163" spans="16:26" ht="12.75">
      <c r="P163" s="61"/>
      <c r="R163" s="61"/>
      <c r="T163" s="61"/>
      <c r="V163" s="61"/>
      <c r="X163" s="61"/>
      <c r="Z163" s="61"/>
    </row>
    <row r="164" spans="16:26" ht="12.75">
      <c r="P164" s="61"/>
      <c r="R164" s="61"/>
      <c r="T164" s="61"/>
      <c r="V164" s="61"/>
      <c r="X164" s="61"/>
      <c r="Z164" s="61"/>
    </row>
    <row r="165" spans="16:26" ht="12.75">
      <c r="P165" s="61"/>
      <c r="R165" s="61"/>
      <c r="T165" s="61"/>
      <c r="V165" s="61"/>
      <c r="X165" s="61"/>
      <c r="Z165" s="61"/>
    </row>
    <row r="166" spans="16:26" ht="12.75">
      <c r="P166" s="61"/>
      <c r="R166" s="61"/>
      <c r="T166" s="61"/>
      <c r="V166" s="61"/>
      <c r="X166" s="61"/>
      <c r="Z166" s="61"/>
    </row>
    <row r="167" spans="16:26" ht="12.75">
      <c r="P167" s="61"/>
      <c r="R167" s="61"/>
      <c r="T167" s="61"/>
      <c r="V167" s="61"/>
      <c r="X167" s="61"/>
      <c r="Z167" s="61"/>
    </row>
    <row r="168" spans="16:26" ht="12.75">
      <c r="P168" s="61"/>
      <c r="R168" s="61"/>
      <c r="T168" s="61"/>
      <c r="V168" s="61"/>
      <c r="X168" s="61"/>
      <c r="Z168" s="61"/>
    </row>
    <row r="169" spans="16:26" ht="12.75">
      <c r="P169" s="61"/>
      <c r="R169" s="61"/>
      <c r="T169" s="61"/>
      <c r="V169" s="61"/>
      <c r="X169" s="61"/>
      <c r="Z169" s="61"/>
    </row>
    <row r="170" spans="16:26" ht="12.75">
      <c r="P170" s="61"/>
      <c r="R170" s="61"/>
      <c r="T170" s="61"/>
      <c r="V170" s="61"/>
      <c r="X170" s="61"/>
      <c r="Z170" s="61"/>
    </row>
    <row r="171" spans="16:26" ht="12.75">
      <c r="P171" s="61"/>
      <c r="R171" s="61"/>
      <c r="T171" s="61"/>
      <c r="V171" s="61"/>
      <c r="X171" s="61"/>
      <c r="Z171" s="61"/>
    </row>
    <row r="172" spans="16:26" ht="12.75">
      <c r="P172" s="61"/>
      <c r="R172" s="61"/>
      <c r="T172" s="61"/>
      <c r="V172" s="61"/>
      <c r="X172" s="61"/>
      <c r="Z172" s="61"/>
    </row>
    <row r="173" spans="16:26" ht="12.75">
      <c r="P173" s="61"/>
      <c r="R173" s="61"/>
      <c r="T173" s="61"/>
      <c r="V173" s="61"/>
      <c r="X173" s="61"/>
      <c r="Z173" s="61"/>
    </row>
    <row r="174" spans="16:26" ht="12.75">
      <c r="P174" s="61"/>
      <c r="R174" s="61"/>
      <c r="T174" s="61"/>
      <c r="V174" s="61"/>
      <c r="X174" s="61"/>
      <c r="Z174" s="61"/>
    </row>
    <row r="175" spans="16:26" ht="12.75">
      <c r="P175" s="61"/>
      <c r="R175" s="61"/>
      <c r="T175" s="61"/>
      <c r="V175" s="61"/>
      <c r="X175" s="61"/>
      <c r="Z175" s="61"/>
    </row>
    <row r="176" spans="16:26" ht="12.75">
      <c r="P176" s="61"/>
      <c r="R176" s="61"/>
      <c r="T176" s="61"/>
      <c r="V176" s="61"/>
      <c r="X176" s="61"/>
      <c r="Z176" s="61"/>
    </row>
    <row r="177" spans="16:26" ht="12.75">
      <c r="P177" s="61"/>
      <c r="R177" s="61"/>
      <c r="T177" s="61"/>
      <c r="V177" s="61"/>
      <c r="X177" s="61"/>
      <c r="Z177" s="61"/>
    </row>
    <row r="178" spans="16:26" ht="12.75">
      <c r="P178" s="61"/>
      <c r="R178" s="61"/>
      <c r="T178" s="61"/>
      <c r="V178" s="61"/>
      <c r="X178" s="61"/>
      <c r="Z178" s="61"/>
    </row>
    <row r="179" spans="16:26" ht="12.75">
      <c r="P179" s="61"/>
      <c r="R179" s="61"/>
      <c r="T179" s="61"/>
      <c r="V179" s="61"/>
      <c r="X179" s="61"/>
      <c r="Z179" s="61"/>
    </row>
    <row r="180" spans="16:26" ht="12.75">
      <c r="P180" s="61"/>
      <c r="R180" s="61"/>
      <c r="T180" s="61"/>
      <c r="V180" s="61"/>
      <c r="X180" s="61"/>
      <c r="Z180" s="61"/>
    </row>
    <row r="181" spans="16:26" ht="12.75">
      <c r="P181" s="61"/>
      <c r="R181" s="61"/>
      <c r="T181" s="61"/>
      <c r="V181" s="61"/>
      <c r="X181" s="61"/>
      <c r="Z181" s="61"/>
    </row>
    <row r="182" spans="16:26" ht="12.75">
      <c r="P182" s="61"/>
      <c r="R182" s="61"/>
      <c r="T182" s="61"/>
      <c r="V182" s="61"/>
      <c r="X182" s="61"/>
      <c r="Z182" s="61"/>
    </row>
    <row r="183" spans="16:26" ht="12.75">
      <c r="P183" s="61"/>
      <c r="R183" s="61"/>
      <c r="T183" s="61"/>
      <c r="V183" s="61"/>
      <c r="X183" s="61"/>
      <c r="Z183" s="61"/>
    </row>
    <row r="184" spans="16:26" ht="12.75">
      <c r="P184" s="61"/>
      <c r="R184" s="61"/>
      <c r="T184" s="61"/>
      <c r="V184" s="61"/>
      <c r="X184" s="61"/>
      <c r="Z184" s="61"/>
    </row>
    <row r="185" spans="16:26" ht="12.75">
      <c r="P185" s="61"/>
      <c r="R185" s="61"/>
      <c r="T185" s="61"/>
      <c r="V185" s="61"/>
      <c r="X185" s="61"/>
      <c r="Z185" s="61"/>
    </row>
    <row r="186" spans="16:26" ht="12.75">
      <c r="P186" s="61"/>
      <c r="R186" s="61"/>
      <c r="T186" s="61"/>
      <c r="V186" s="61"/>
      <c r="X186" s="61"/>
      <c r="Z186" s="61"/>
    </row>
    <row r="187" spans="16:26" ht="12.75">
      <c r="P187" s="61"/>
      <c r="R187" s="61"/>
      <c r="T187" s="61"/>
      <c r="V187" s="61"/>
      <c r="X187" s="61"/>
      <c r="Z187" s="61"/>
    </row>
    <row r="188" spans="16:26" ht="12.75">
      <c r="P188" s="61"/>
      <c r="R188" s="61"/>
      <c r="T188" s="61"/>
      <c r="V188" s="61"/>
      <c r="X188" s="61"/>
      <c r="Z188" s="61"/>
    </row>
    <row r="189" spans="16:26" ht="12.75">
      <c r="P189" s="61"/>
      <c r="R189" s="61"/>
      <c r="T189" s="61"/>
      <c r="V189" s="61"/>
      <c r="X189" s="61"/>
      <c r="Z189" s="61"/>
    </row>
    <row r="190" spans="16:26" ht="12.75">
      <c r="P190" s="61"/>
      <c r="R190" s="61"/>
      <c r="T190" s="61"/>
      <c r="V190" s="61"/>
      <c r="X190" s="61"/>
      <c r="Z190" s="61"/>
    </row>
    <row r="191" spans="16:26" ht="12.75">
      <c r="P191" s="61"/>
      <c r="R191" s="61"/>
      <c r="T191" s="61"/>
      <c r="V191" s="61"/>
      <c r="X191" s="61"/>
      <c r="Z191" s="61"/>
    </row>
    <row r="192" spans="16:26" ht="12.75">
      <c r="P192" s="61"/>
      <c r="R192" s="61"/>
      <c r="T192" s="61"/>
      <c r="V192" s="61"/>
      <c r="X192" s="61"/>
      <c r="Z192" s="61"/>
    </row>
    <row r="193" spans="16:26" ht="12.75">
      <c r="P193" s="61"/>
      <c r="R193" s="61"/>
      <c r="T193" s="61"/>
      <c r="V193" s="61"/>
      <c r="X193" s="61"/>
      <c r="Z193" s="61"/>
    </row>
    <row r="194" spans="16:26" ht="12.75">
      <c r="P194" s="61"/>
      <c r="R194" s="61"/>
      <c r="T194" s="61"/>
      <c r="V194" s="61"/>
      <c r="X194" s="61"/>
      <c r="Z194" s="61"/>
    </row>
    <row r="195" spans="16:26" ht="12.75">
      <c r="P195" s="61"/>
      <c r="R195" s="61"/>
      <c r="T195" s="61"/>
      <c r="V195" s="61"/>
      <c r="X195" s="61"/>
      <c r="Z195" s="61"/>
    </row>
    <row r="196" spans="16:26" ht="12.75">
      <c r="P196" s="61"/>
      <c r="R196" s="61"/>
      <c r="T196" s="61"/>
      <c r="V196" s="61"/>
      <c r="X196" s="61"/>
      <c r="Z196" s="61"/>
    </row>
    <row r="197" spans="16:26" ht="12.75">
      <c r="P197" s="61"/>
      <c r="R197" s="61"/>
      <c r="T197" s="61"/>
      <c r="V197" s="61"/>
      <c r="X197" s="61"/>
      <c r="Z197" s="61"/>
    </row>
    <row r="198" spans="16:26" ht="12.75">
      <c r="P198" s="61"/>
      <c r="R198" s="61"/>
      <c r="T198" s="61"/>
      <c r="V198" s="61"/>
      <c r="X198" s="61"/>
      <c r="Z198" s="61"/>
    </row>
    <row r="199" spans="16:26" ht="12.75">
      <c r="P199" s="61"/>
      <c r="R199" s="61"/>
      <c r="T199" s="61"/>
      <c r="V199" s="61"/>
      <c r="X199" s="61"/>
      <c r="Z199" s="61"/>
    </row>
    <row r="200" spans="16:26" ht="12.75">
      <c r="P200" s="61"/>
      <c r="R200" s="61"/>
      <c r="T200" s="61"/>
      <c r="V200" s="61"/>
      <c r="X200" s="61"/>
      <c r="Z200" s="61"/>
    </row>
    <row r="201" spans="16:26" ht="12.75">
      <c r="P201" s="61"/>
      <c r="R201" s="61"/>
      <c r="T201" s="61"/>
      <c r="V201" s="61"/>
      <c r="X201" s="61"/>
      <c r="Z201" s="61"/>
    </row>
    <row r="202" spans="16:26" ht="12.75">
      <c r="P202" s="61"/>
      <c r="R202" s="61"/>
      <c r="T202" s="61"/>
      <c r="V202" s="61"/>
      <c r="X202" s="61"/>
      <c r="Z202" s="61"/>
    </row>
    <row r="203" spans="16:26" ht="12.75">
      <c r="P203" s="61"/>
      <c r="R203" s="61"/>
      <c r="T203" s="61"/>
      <c r="V203" s="61"/>
      <c r="X203" s="61"/>
      <c r="Z203" s="61"/>
    </row>
    <row r="204" spans="16:26" ht="12.75">
      <c r="P204" s="61"/>
      <c r="R204" s="61"/>
      <c r="T204" s="61"/>
      <c r="V204" s="61"/>
      <c r="X204" s="61"/>
      <c r="Z204" s="61"/>
    </row>
    <row r="205" spans="16:26" ht="12.75">
      <c r="P205" s="61"/>
      <c r="R205" s="61"/>
      <c r="T205" s="61"/>
      <c r="V205" s="61"/>
      <c r="X205" s="61"/>
      <c r="Z205" s="61"/>
    </row>
    <row r="206" spans="16:26" ht="12.75">
      <c r="P206" s="61"/>
      <c r="R206" s="61"/>
      <c r="T206" s="61"/>
      <c r="V206" s="61"/>
      <c r="X206" s="61"/>
      <c r="Z206" s="61"/>
    </row>
    <row r="207" spans="16:26" ht="12.75">
      <c r="P207" s="61"/>
      <c r="R207" s="61"/>
      <c r="T207" s="61"/>
      <c r="V207" s="61"/>
      <c r="X207" s="61"/>
      <c r="Z207" s="61"/>
    </row>
    <row r="208" spans="16:26" ht="12.75">
      <c r="P208" s="61"/>
      <c r="R208" s="61"/>
      <c r="T208" s="61"/>
      <c r="V208" s="61"/>
      <c r="X208" s="61"/>
      <c r="Z208" s="61"/>
    </row>
    <row r="209" spans="16:26" ht="12.75">
      <c r="P209" s="61"/>
      <c r="R209" s="61"/>
      <c r="T209" s="61"/>
      <c r="V209" s="61"/>
      <c r="X209" s="61"/>
      <c r="Z209" s="61"/>
    </row>
    <row r="210" spans="16:26" ht="12.75">
      <c r="P210" s="61"/>
      <c r="R210" s="61"/>
      <c r="T210" s="61"/>
      <c r="V210" s="61"/>
      <c r="X210" s="61"/>
      <c r="Z210" s="61"/>
    </row>
    <row r="211" spans="16:26" ht="12.75">
      <c r="P211" s="61"/>
      <c r="R211" s="61"/>
      <c r="T211" s="61"/>
      <c r="V211" s="61"/>
      <c r="X211" s="61"/>
      <c r="Z211" s="61"/>
    </row>
    <row r="212" spans="16:26" ht="12.75">
      <c r="P212" s="61"/>
      <c r="R212" s="61"/>
      <c r="T212" s="61"/>
      <c r="V212" s="61"/>
      <c r="X212" s="61"/>
      <c r="Z212" s="61"/>
    </row>
    <row r="213" spans="16:26" ht="12.75">
      <c r="P213" s="61"/>
      <c r="R213" s="61"/>
      <c r="T213" s="61"/>
      <c r="V213" s="61"/>
      <c r="X213" s="61"/>
      <c r="Z213" s="61"/>
    </row>
    <row r="214" spans="16:26" ht="12.75">
      <c r="P214" s="61"/>
      <c r="R214" s="61"/>
      <c r="T214" s="61"/>
      <c r="V214" s="61"/>
      <c r="X214" s="61"/>
      <c r="Z214" s="61"/>
    </row>
    <row r="215" spans="16:26" ht="12.75">
      <c r="P215" s="61"/>
      <c r="R215" s="61"/>
      <c r="T215" s="61"/>
      <c r="V215" s="61"/>
      <c r="X215" s="61"/>
      <c r="Z215" s="61"/>
    </row>
    <row r="216" spans="16:26" ht="12.75">
      <c r="P216" s="61"/>
      <c r="R216" s="61"/>
      <c r="T216" s="61"/>
      <c r="V216" s="61"/>
      <c r="X216" s="61"/>
      <c r="Z216" s="61"/>
    </row>
    <row r="217" spans="16:26" ht="12.75">
      <c r="P217" s="61"/>
      <c r="R217" s="61"/>
      <c r="T217" s="61"/>
      <c r="V217" s="61"/>
      <c r="X217" s="61"/>
      <c r="Z217" s="61"/>
    </row>
    <row r="218" spans="16:26" ht="12.75">
      <c r="P218" s="61"/>
      <c r="R218" s="61"/>
      <c r="T218" s="61"/>
      <c r="V218" s="61"/>
      <c r="X218" s="61"/>
      <c r="Z218" s="61"/>
    </row>
    <row r="219" spans="16:26" ht="12.75">
      <c r="P219" s="61"/>
      <c r="R219" s="61"/>
      <c r="T219" s="61"/>
      <c r="V219" s="61"/>
      <c r="X219" s="61"/>
      <c r="Z219" s="61"/>
    </row>
    <row r="220" spans="16:26" ht="12.75">
      <c r="P220" s="61"/>
      <c r="R220" s="61"/>
      <c r="T220" s="61"/>
      <c r="V220" s="61"/>
      <c r="X220" s="61"/>
      <c r="Z220" s="61"/>
    </row>
    <row r="221" spans="16:26" ht="12.75">
      <c r="P221" s="61"/>
      <c r="R221" s="61"/>
      <c r="T221" s="61"/>
      <c r="V221" s="61"/>
      <c r="X221" s="61"/>
      <c r="Z221" s="61"/>
    </row>
    <row r="222" spans="16:26" ht="12.75">
      <c r="P222" s="61"/>
      <c r="R222" s="61"/>
      <c r="T222" s="61"/>
      <c r="V222" s="61"/>
      <c r="X222" s="61"/>
      <c r="Z222" s="61"/>
    </row>
    <row r="223" spans="16:26" ht="12.75">
      <c r="P223" s="61"/>
      <c r="R223" s="61"/>
      <c r="T223" s="61"/>
      <c r="V223" s="61"/>
      <c r="X223" s="61"/>
      <c r="Z223" s="61"/>
    </row>
    <row r="224" spans="16:26" ht="12.75">
      <c r="P224" s="61"/>
      <c r="R224" s="61"/>
      <c r="T224" s="61"/>
      <c r="V224" s="61"/>
      <c r="X224" s="61"/>
      <c r="Z224" s="61"/>
    </row>
    <row r="225" spans="16:26" ht="12.75">
      <c r="P225" s="61"/>
      <c r="R225" s="61"/>
      <c r="T225" s="61"/>
      <c r="V225" s="61"/>
      <c r="X225" s="61"/>
      <c r="Z225" s="61"/>
    </row>
    <row r="226" spans="16:26" ht="12.75">
      <c r="P226" s="61"/>
      <c r="R226" s="61"/>
      <c r="T226" s="61"/>
      <c r="V226" s="61"/>
      <c r="X226" s="61"/>
      <c r="Z226" s="61"/>
    </row>
    <row r="227" spans="16:26" ht="12.75">
      <c r="P227" s="61"/>
      <c r="R227" s="61"/>
      <c r="T227" s="61"/>
      <c r="V227" s="61"/>
      <c r="X227" s="61"/>
      <c r="Z227" s="61"/>
    </row>
    <row r="228" spans="16:26" ht="12.75">
      <c r="P228" s="61"/>
      <c r="R228" s="61"/>
      <c r="T228" s="61"/>
      <c r="V228" s="61"/>
      <c r="X228" s="61"/>
      <c r="Z228" s="61"/>
    </row>
    <row r="229" spans="16:26" ht="12.75">
      <c r="P229" s="61"/>
      <c r="R229" s="61"/>
      <c r="T229" s="61"/>
      <c r="V229" s="61"/>
      <c r="X229" s="61"/>
      <c r="Z229" s="61"/>
    </row>
    <row r="230" spans="16:26" ht="12.75">
      <c r="P230" s="61"/>
      <c r="R230" s="61"/>
      <c r="T230" s="61"/>
      <c r="V230" s="61"/>
      <c r="X230" s="61"/>
      <c r="Z230" s="61"/>
    </row>
    <row r="231" spans="16:26" ht="12.75">
      <c r="P231" s="61"/>
      <c r="R231" s="61"/>
      <c r="T231" s="61"/>
      <c r="V231" s="61"/>
      <c r="X231" s="61"/>
      <c r="Z231" s="61"/>
    </row>
    <row r="232" spans="16:26" ht="12.75">
      <c r="P232" s="61"/>
      <c r="R232" s="61"/>
      <c r="T232" s="61"/>
      <c r="V232" s="61"/>
      <c r="X232" s="61"/>
      <c r="Z232" s="61"/>
    </row>
    <row r="233" spans="16:26" ht="12.75">
      <c r="P233" s="61"/>
      <c r="R233" s="61"/>
      <c r="T233" s="61"/>
      <c r="V233" s="61"/>
      <c r="X233" s="61"/>
      <c r="Z233" s="61"/>
    </row>
    <row r="234" spans="16:26" ht="12.75">
      <c r="P234" s="61"/>
      <c r="R234" s="61"/>
      <c r="T234" s="61"/>
      <c r="V234" s="61"/>
      <c r="X234" s="61"/>
      <c r="Z234" s="61"/>
    </row>
    <row r="235" spans="16:26" ht="12.75">
      <c r="P235" s="61"/>
      <c r="R235" s="61"/>
      <c r="T235" s="61"/>
      <c r="V235" s="61"/>
      <c r="X235" s="61"/>
      <c r="Z235" s="61"/>
    </row>
    <row r="236" spans="16:26" ht="12.75">
      <c r="P236" s="61"/>
      <c r="R236" s="61"/>
      <c r="T236" s="61"/>
      <c r="V236" s="61"/>
      <c r="X236" s="61"/>
      <c r="Z236" s="61"/>
    </row>
    <row r="237" spans="16:26" ht="12.75">
      <c r="P237" s="61"/>
      <c r="R237" s="61"/>
      <c r="T237" s="61"/>
      <c r="V237" s="61"/>
      <c r="X237" s="61"/>
      <c r="Z237" s="61"/>
    </row>
    <row r="238" spans="16:26" ht="12.75">
      <c r="P238" s="61"/>
      <c r="R238" s="61"/>
      <c r="T238" s="61"/>
      <c r="V238" s="61"/>
      <c r="X238" s="61"/>
      <c r="Z238" s="61"/>
    </row>
    <row r="239" spans="16:26" ht="12.75">
      <c r="P239" s="61"/>
      <c r="R239" s="61"/>
      <c r="T239" s="61"/>
      <c r="V239" s="61"/>
      <c r="X239" s="61"/>
      <c r="Z239" s="61"/>
    </row>
    <row r="240" spans="16:26" ht="12.75">
      <c r="P240" s="61"/>
      <c r="R240" s="61"/>
      <c r="T240" s="61"/>
      <c r="V240" s="61"/>
      <c r="X240" s="61"/>
      <c r="Z240" s="61"/>
    </row>
    <row r="241" spans="16:26" ht="12.75">
      <c r="P241" s="61"/>
      <c r="R241" s="61"/>
      <c r="T241" s="61"/>
      <c r="V241" s="61"/>
      <c r="X241" s="61"/>
      <c r="Z241" s="61"/>
    </row>
    <row r="242" spans="16:26" ht="12.75">
      <c r="P242" s="61"/>
      <c r="R242" s="61"/>
      <c r="T242" s="61"/>
      <c r="V242" s="61"/>
      <c r="X242" s="61"/>
      <c r="Z242" s="61"/>
    </row>
    <row r="243" spans="16:26" ht="12.75">
      <c r="P243" s="61"/>
      <c r="R243" s="61"/>
      <c r="T243" s="61"/>
      <c r="V243" s="61"/>
      <c r="X243" s="61"/>
      <c r="Z243" s="61"/>
    </row>
    <row r="244" spans="16:26" ht="12.75">
      <c r="P244" s="61"/>
      <c r="R244" s="61"/>
      <c r="T244" s="61"/>
      <c r="V244" s="61"/>
      <c r="X244" s="61"/>
      <c r="Z244" s="61"/>
    </row>
    <row r="245" spans="16:26" ht="12.75">
      <c r="P245" s="61"/>
      <c r="R245" s="61"/>
      <c r="T245" s="61"/>
      <c r="V245" s="61"/>
      <c r="X245" s="61"/>
      <c r="Z245" s="61"/>
    </row>
    <row r="246" spans="16:26" ht="12.75">
      <c r="P246" s="61"/>
      <c r="R246" s="61"/>
      <c r="T246" s="61"/>
      <c r="V246" s="61"/>
      <c r="X246" s="61"/>
      <c r="Z246" s="61"/>
    </row>
    <row r="247" spans="16:26" ht="12.75">
      <c r="P247" s="61"/>
      <c r="R247" s="61"/>
      <c r="T247" s="61"/>
      <c r="V247" s="61"/>
      <c r="X247" s="61"/>
      <c r="Z247" s="61"/>
    </row>
    <row r="248" spans="16:26" ht="12.75">
      <c r="P248" s="61"/>
      <c r="R248" s="61"/>
      <c r="T248" s="61"/>
      <c r="V248" s="61"/>
      <c r="X248" s="61"/>
      <c r="Z248" s="61"/>
    </row>
    <row r="249" spans="16:26" ht="12.75">
      <c r="P249" s="61"/>
      <c r="R249" s="61"/>
      <c r="T249" s="61"/>
      <c r="V249" s="61"/>
      <c r="X249" s="61"/>
      <c r="Z249" s="61"/>
    </row>
    <row r="250" spans="16:26" ht="12.75">
      <c r="P250" s="61"/>
      <c r="R250" s="61"/>
      <c r="T250" s="61"/>
      <c r="V250" s="61"/>
      <c r="X250" s="61"/>
      <c r="Z250" s="61"/>
    </row>
    <row r="251" spans="16:26" ht="12.75">
      <c r="P251" s="61"/>
      <c r="R251" s="61"/>
      <c r="T251" s="61"/>
      <c r="V251" s="61"/>
      <c r="X251" s="61"/>
      <c r="Z251" s="61"/>
    </row>
    <row r="252" spans="16:26" ht="12.75">
      <c r="P252" s="61"/>
      <c r="R252" s="61"/>
      <c r="T252" s="61"/>
      <c r="V252" s="61"/>
      <c r="X252" s="61"/>
      <c r="Z252" s="61"/>
    </row>
    <row r="253" spans="16:26" ht="12.75">
      <c r="P253" s="61"/>
      <c r="R253" s="61"/>
      <c r="T253" s="61"/>
      <c r="V253" s="61"/>
      <c r="X253" s="61"/>
      <c r="Z253" s="61"/>
    </row>
    <row r="254" spans="16:26" ht="12.75">
      <c r="P254" s="61"/>
      <c r="R254" s="61"/>
      <c r="T254" s="61"/>
      <c r="V254" s="61"/>
      <c r="X254" s="61"/>
      <c r="Z254" s="61"/>
    </row>
    <row r="255" spans="16:26" ht="12.75">
      <c r="P255" s="61"/>
      <c r="R255" s="61"/>
      <c r="T255" s="61"/>
      <c r="V255" s="61"/>
      <c r="X255" s="61"/>
      <c r="Z255" s="61"/>
    </row>
    <row r="256" spans="16:26" ht="12.75">
      <c r="P256" s="61"/>
      <c r="R256" s="61"/>
      <c r="T256" s="61"/>
      <c r="V256" s="61"/>
      <c r="X256" s="61"/>
      <c r="Z256" s="61"/>
    </row>
    <row r="257" spans="16:26" ht="12.75">
      <c r="P257" s="61"/>
      <c r="R257" s="61"/>
      <c r="T257" s="61"/>
      <c r="V257" s="61"/>
      <c r="X257" s="61"/>
      <c r="Z257" s="61"/>
    </row>
    <row r="258" spans="16:26" ht="12.75">
      <c r="P258" s="61"/>
      <c r="R258" s="61"/>
      <c r="T258" s="61"/>
      <c r="V258" s="61"/>
      <c r="X258" s="61"/>
      <c r="Z258" s="61"/>
    </row>
    <row r="259" spans="16:26" ht="12.75">
      <c r="P259" s="61"/>
      <c r="R259" s="61"/>
      <c r="T259" s="61"/>
      <c r="V259" s="61"/>
      <c r="X259" s="61"/>
      <c r="Z259" s="61"/>
    </row>
    <row r="260" spans="16:26" ht="12.75">
      <c r="P260" s="61"/>
      <c r="R260" s="61"/>
      <c r="T260" s="61"/>
      <c r="V260" s="61"/>
      <c r="X260" s="61"/>
      <c r="Z260" s="61"/>
    </row>
    <row r="261" spans="16:26" ht="12.75">
      <c r="P261" s="61"/>
      <c r="R261" s="61"/>
      <c r="T261" s="61"/>
      <c r="V261" s="61"/>
      <c r="X261" s="61"/>
      <c r="Z261" s="61"/>
    </row>
    <row r="262" spans="16:26" ht="12.75">
      <c r="P262" s="61"/>
      <c r="R262" s="61"/>
      <c r="T262" s="61"/>
      <c r="V262" s="61"/>
      <c r="X262" s="61"/>
      <c r="Z262" s="61"/>
    </row>
    <row r="263" spans="16:26" ht="12.75">
      <c r="P263" s="61"/>
      <c r="R263" s="61"/>
      <c r="T263" s="61"/>
      <c r="V263" s="61"/>
      <c r="X263" s="61"/>
      <c r="Z263" s="61"/>
    </row>
    <row r="264" spans="16:26" ht="12.75">
      <c r="P264" s="61"/>
      <c r="R264" s="61"/>
      <c r="T264" s="61"/>
      <c r="V264" s="61"/>
      <c r="X264" s="61"/>
      <c r="Z264" s="61"/>
    </row>
    <row r="265" spans="16:26" ht="12.75">
      <c r="P265" s="61"/>
      <c r="R265" s="61"/>
      <c r="T265" s="61"/>
      <c r="V265" s="61"/>
      <c r="X265" s="61"/>
      <c r="Z265" s="61"/>
    </row>
    <row r="266" spans="16:26" ht="12.75">
      <c r="P266" s="61"/>
      <c r="R266" s="61"/>
      <c r="T266" s="61"/>
      <c r="V266" s="61"/>
      <c r="X266" s="61"/>
      <c r="Z266" s="61"/>
    </row>
    <row r="267" spans="16:26" ht="12.75">
      <c r="P267" s="61"/>
      <c r="R267" s="61"/>
      <c r="T267" s="61"/>
      <c r="V267" s="61"/>
      <c r="X267" s="61"/>
      <c r="Z267" s="61"/>
    </row>
    <row r="268" spans="16:26" ht="12.75">
      <c r="P268" s="61"/>
      <c r="R268" s="61"/>
      <c r="T268" s="61"/>
      <c r="V268" s="61"/>
      <c r="X268" s="61"/>
      <c r="Z268" s="61"/>
    </row>
    <row r="269" spans="16:26" ht="12.75">
      <c r="P269" s="61"/>
      <c r="R269" s="61"/>
      <c r="T269" s="61"/>
      <c r="V269" s="61"/>
      <c r="X269" s="61"/>
      <c r="Z269" s="61"/>
    </row>
    <row r="270" spans="16:26" ht="12.75">
      <c r="P270" s="61"/>
      <c r="R270" s="61"/>
      <c r="T270" s="61"/>
      <c r="V270" s="61"/>
      <c r="X270" s="61"/>
      <c r="Z270" s="61"/>
    </row>
    <row r="271" spans="16:26" ht="12.75">
      <c r="P271" s="61"/>
      <c r="R271" s="61"/>
      <c r="T271" s="61"/>
      <c r="V271" s="61"/>
      <c r="X271" s="61"/>
      <c r="Z271" s="61"/>
    </row>
    <row r="272" spans="16:26" ht="12.75">
      <c r="P272" s="61"/>
      <c r="R272" s="61"/>
      <c r="T272" s="61"/>
      <c r="V272" s="61"/>
      <c r="X272" s="61"/>
      <c r="Z272" s="61"/>
    </row>
    <row r="273" spans="16:26" ht="12.75">
      <c r="P273" s="61"/>
      <c r="R273" s="61"/>
      <c r="T273" s="61"/>
      <c r="V273" s="61"/>
      <c r="X273" s="61"/>
      <c r="Z273" s="61"/>
    </row>
    <row r="274" spans="16:26" ht="12.75">
      <c r="P274" s="61"/>
      <c r="R274" s="61"/>
      <c r="T274" s="61"/>
      <c r="V274" s="61"/>
      <c r="X274" s="61"/>
      <c r="Z274" s="61"/>
    </row>
    <row r="275" spans="16:26" ht="12.75">
      <c r="P275" s="61"/>
      <c r="R275" s="61"/>
      <c r="T275" s="61"/>
      <c r="V275" s="61"/>
      <c r="X275" s="61"/>
      <c r="Z275" s="61"/>
    </row>
    <row r="276" spans="16:26" ht="12.75">
      <c r="P276" s="61"/>
      <c r="R276" s="61"/>
      <c r="T276" s="61"/>
      <c r="V276" s="61"/>
      <c r="X276" s="61"/>
      <c r="Z276" s="61"/>
    </row>
    <row r="277" spans="16:26" ht="12.75">
      <c r="P277" s="61"/>
      <c r="R277" s="61"/>
      <c r="T277" s="61"/>
      <c r="V277" s="61"/>
      <c r="X277" s="61"/>
      <c r="Z277" s="61"/>
    </row>
    <row r="278" spans="16:26" ht="12.75">
      <c r="P278" s="61"/>
      <c r="R278" s="61"/>
      <c r="T278" s="61"/>
      <c r="V278" s="61"/>
      <c r="X278" s="61"/>
      <c r="Z278" s="61"/>
    </row>
    <row r="279" spans="16:26" ht="12.75">
      <c r="P279" s="61"/>
      <c r="R279" s="61"/>
      <c r="T279" s="61"/>
      <c r="V279" s="61"/>
      <c r="X279" s="61"/>
      <c r="Z279" s="61"/>
    </row>
    <row r="280" spans="16:26" ht="12.75">
      <c r="P280" s="61"/>
      <c r="R280" s="61"/>
      <c r="T280" s="61"/>
      <c r="V280" s="61"/>
      <c r="X280" s="61"/>
      <c r="Z280" s="61"/>
    </row>
    <row r="281" spans="16:26" ht="12.75">
      <c r="P281" s="61"/>
      <c r="R281" s="61"/>
      <c r="T281" s="61"/>
      <c r="V281" s="61"/>
      <c r="X281" s="61"/>
      <c r="Z281" s="61"/>
    </row>
    <row r="282" spans="16:26" ht="12.75">
      <c r="P282" s="61"/>
      <c r="R282" s="61"/>
      <c r="T282" s="61"/>
      <c r="V282" s="61"/>
      <c r="X282" s="61"/>
      <c r="Z282" s="61"/>
    </row>
    <row r="283" spans="16:26" ht="12.75">
      <c r="P283" s="61"/>
      <c r="R283" s="61"/>
      <c r="T283" s="61"/>
      <c r="V283" s="61"/>
      <c r="X283" s="61"/>
      <c r="Z283" s="61"/>
    </row>
    <row r="284" spans="16:26" ht="12.75">
      <c r="P284" s="61"/>
      <c r="R284" s="61"/>
      <c r="T284" s="61"/>
      <c r="V284" s="61"/>
      <c r="X284" s="61"/>
      <c r="Z284" s="61"/>
    </row>
    <row r="285" spans="16:26" ht="12.75">
      <c r="P285" s="61"/>
      <c r="R285" s="61"/>
      <c r="T285" s="61"/>
      <c r="V285" s="61"/>
      <c r="X285" s="61"/>
      <c r="Z285" s="61"/>
    </row>
    <row r="286" spans="16:26" ht="12.75">
      <c r="P286" s="61"/>
      <c r="R286" s="61"/>
      <c r="T286" s="61"/>
      <c r="V286" s="61"/>
      <c r="X286" s="61"/>
      <c r="Z286" s="61"/>
    </row>
    <row r="287" spans="16:26" ht="12.75">
      <c r="P287" s="61"/>
      <c r="R287" s="61"/>
      <c r="T287" s="61"/>
      <c r="V287" s="61"/>
      <c r="X287" s="61"/>
      <c r="Z287" s="61"/>
    </row>
    <row r="288" spans="16:26" ht="12.75">
      <c r="P288" s="61"/>
      <c r="R288" s="61"/>
      <c r="T288" s="61"/>
      <c r="V288" s="61"/>
      <c r="X288" s="61"/>
      <c r="Z288" s="61"/>
    </row>
    <row r="289" spans="16:26" ht="12.75">
      <c r="P289" s="61"/>
      <c r="R289" s="61"/>
      <c r="T289" s="61"/>
      <c r="V289" s="61"/>
      <c r="X289" s="61"/>
      <c r="Z289" s="61"/>
    </row>
    <row r="290" spans="16:26" ht="12.75">
      <c r="P290" s="61"/>
      <c r="R290" s="61"/>
      <c r="T290" s="61"/>
      <c r="V290" s="61"/>
      <c r="X290" s="61"/>
      <c r="Z290" s="61"/>
    </row>
    <row r="291" spans="16:26" ht="12.75">
      <c r="P291" s="61"/>
      <c r="R291" s="61"/>
      <c r="T291" s="61"/>
      <c r="V291" s="61"/>
      <c r="X291" s="61"/>
      <c r="Z291" s="61"/>
    </row>
    <row r="292" spans="16:26" ht="12.75">
      <c r="P292" s="61"/>
      <c r="R292" s="61"/>
      <c r="T292" s="61"/>
      <c r="V292" s="61"/>
      <c r="X292" s="61"/>
      <c r="Z292" s="61"/>
    </row>
    <row r="293" spans="16:26" ht="12.75">
      <c r="P293" s="61"/>
      <c r="R293" s="61"/>
      <c r="T293" s="61"/>
      <c r="V293" s="61"/>
      <c r="X293" s="61"/>
      <c r="Z293" s="61"/>
    </row>
    <row r="294" spans="16:26" ht="12.75">
      <c r="P294" s="61"/>
      <c r="R294" s="61"/>
      <c r="T294" s="61"/>
      <c r="V294" s="61"/>
      <c r="X294" s="61"/>
      <c r="Z294" s="61"/>
    </row>
    <row r="295" spans="16:26" ht="12.75">
      <c r="P295" s="61"/>
      <c r="R295" s="61"/>
      <c r="T295" s="61"/>
      <c r="V295" s="61"/>
      <c r="X295" s="61"/>
      <c r="Z295" s="61"/>
    </row>
    <row r="296" spans="16:26" ht="12.75">
      <c r="P296" s="61"/>
      <c r="R296" s="61"/>
      <c r="T296" s="61"/>
      <c r="V296" s="61"/>
      <c r="X296" s="61"/>
      <c r="Z296" s="61"/>
    </row>
    <row r="297" spans="16:26" ht="12.75">
      <c r="P297" s="61"/>
      <c r="R297" s="61"/>
      <c r="T297" s="61"/>
      <c r="V297" s="61"/>
      <c r="X297" s="61"/>
      <c r="Z297" s="61"/>
    </row>
    <row r="298" spans="16:26" ht="12.75">
      <c r="P298" s="61"/>
      <c r="R298" s="61"/>
      <c r="T298" s="61"/>
      <c r="V298" s="61"/>
      <c r="X298" s="61"/>
      <c r="Z298" s="61"/>
    </row>
    <row r="299" spans="16:26" ht="12.75">
      <c r="P299" s="61"/>
      <c r="R299" s="61"/>
      <c r="T299" s="61"/>
      <c r="V299" s="61"/>
      <c r="X299" s="61"/>
      <c r="Z299" s="61"/>
    </row>
    <row r="300" spans="16:26" ht="12.75">
      <c r="P300" s="61"/>
      <c r="R300" s="61"/>
      <c r="T300" s="61"/>
      <c r="V300" s="61"/>
      <c r="X300" s="61"/>
      <c r="Z300" s="61"/>
    </row>
    <row r="301" spans="16:26" ht="12.75">
      <c r="P301" s="61"/>
      <c r="R301" s="61"/>
      <c r="T301" s="61"/>
      <c r="V301" s="61"/>
      <c r="X301" s="61"/>
      <c r="Z301" s="61"/>
    </row>
    <row r="302" spans="16:26" ht="12.75">
      <c r="P302" s="61"/>
      <c r="R302" s="61"/>
      <c r="T302" s="61"/>
      <c r="V302" s="61"/>
      <c r="X302" s="61"/>
      <c r="Z302" s="61"/>
    </row>
    <row r="303" spans="16:26" ht="12.75">
      <c r="P303" s="61"/>
      <c r="R303" s="61"/>
      <c r="T303" s="61"/>
      <c r="V303" s="61"/>
      <c r="X303" s="61"/>
      <c r="Z303" s="61"/>
    </row>
    <row r="304" spans="16:26" ht="12.75">
      <c r="P304" s="61"/>
      <c r="R304" s="61"/>
      <c r="T304" s="61"/>
      <c r="V304" s="61"/>
      <c r="X304" s="61"/>
      <c r="Z304" s="61"/>
    </row>
    <row r="305" spans="16:26" ht="12.75">
      <c r="P305" s="61"/>
      <c r="R305" s="61"/>
      <c r="T305" s="61"/>
      <c r="V305" s="61"/>
      <c r="X305" s="61"/>
      <c r="Z305" s="61"/>
    </row>
    <row r="306" spans="16:26" ht="12.75">
      <c r="P306" s="61"/>
      <c r="R306" s="61"/>
      <c r="T306" s="61"/>
      <c r="V306" s="61"/>
      <c r="X306" s="61"/>
      <c r="Z306" s="61"/>
    </row>
    <row r="307" spans="16:26" ht="12.75">
      <c r="P307" s="61"/>
      <c r="R307" s="61"/>
      <c r="T307" s="61"/>
      <c r="V307" s="61"/>
      <c r="X307" s="61"/>
      <c r="Z307" s="61"/>
    </row>
    <row r="308" spans="16:26" ht="12.75">
      <c r="P308" s="61"/>
      <c r="R308" s="61"/>
      <c r="T308" s="61"/>
      <c r="V308" s="61"/>
      <c r="X308" s="61"/>
      <c r="Z308" s="61"/>
    </row>
    <row r="309" spans="16:26" ht="12.75">
      <c r="P309" s="61"/>
      <c r="R309" s="61"/>
      <c r="T309" s="61"/>
      <c r="V309" s="61"/>
      <c r="X309" s="61"/>
      <c r="Z309" s="61"/>
    </row>
    <row r="310" spans="16:26" ht="12.75">
      <c r="P310" s="61"/>
      <c r="R310" s="61"/>
      <c r="T310" s="61"/>
      <c r="V310" s="61"/>
      <c r="X310" s="61"/>
      <c r="Z310" s="61"/>
    </row>
    <row r="311" spans="16:26" ht="12.75">
      <c r="P311" s="61"/>
      <c r="R311" s="61"/>
      <c r="T311" s="61"/>
      <c r="V311" s="61"/>
      <c r="X311" s="61"/>
      <c r="Z311" s="61"/>
    </row>
    <row r="312" spans="16:26" ht="12.75">
      <c r="P312" s="61"/>
      <c r="R312" s="61"/>
      <c r="T312" s="61"/>
      <c r="V312" s="61"/>
      <c r="X312" s="61"/>
      <c r="Z312" s="61"/>
    </row>
    <row r="313" spans="16:26" ht="12.75">
      <c r="P313" s="61"/>
      <c r="R313" s="61"/>
      <c r="T313" s="61"/>
      <c r="V313" s="61"/>
      <c r="X313" s="61"/>
      <c r="Z313" s="61"/>
    </row>
    <row r="314" spans="16:26" ht="12.75">
      <c r="P314" s="61"/>
      <c r="R314" s="61"/>
      <c r="T314" s="61"/>
      <c r="V314" s="61"/>
      <c r="X314" s="61"/>
      <c r="Z314" s="61"/>
    </row>
    <row r="315" spans="16:26" ht="12.75">
      <c r="P315" s="61"/>
      <c r="R315" s="61"/>
      <c r="T315" s="61"/>
      <c r="V315" s="61"/>
      <c r="X315" s="61"/>
      <c r="Z315" s="61"/>
    </row>
    <row r="316" spans="16:26" ht="12.75">
      <c r="P316" s="61"/>
      <c r="R316" s="61"/>
      <c r="T316" s="61"/>
      <c r="V316" s="61"/>
      <c r="X316" s="61"/>
      <c r="Z316" s="61"/>
    </row>
    <row r="317" spans="16:26" ht="12.75">
      <c r="P317" s="61"/>
      <c r="R317" s="61"/>
      <c r="T317" s="61"/>
      <c r="V317" s="61"/>
      <c r="X317" s="61"/>
      <c r="Z317" s="61"/>
    </row>
    <row r="318" spans="16:26" ht="12.75">
      <c r="P318" s="61"/>
      <c r="R318" s="61"/>
      <c r="T318" s="61"/>
      <c r="V318" s="61"/>
      <c r="X318" s="61"/>
      <c r="Z318" s="61"/>
    </row>
    <row r="319" spans="16:26" ht="12.75">
      <c r="P319" s="61"/>
      <c r="R319" s="61"/>
      <c r="T319" s="61"/>
      <c r="V319" s="61"/>
      <c r="X319" s="61"/>
      <c r="Z319" s="61"/>
    </row>
    <row r="320" spans="16:26" ht="12.75">
      <c r="P320" s="61"/>
      <c r="R320" s="61"/>
      <c r="T320" s="61"/>
      <c r="V320" s="61"/>
      <c r="X320" s="61"/>
      <c r="Z320" s="61"/>
    </row>
    <row r="321" spans="16:26" ht="12.75">
      <c r="P321" s="61"/>
      <c r="R321" s="61"/>
      <c r="T321" s="61"/>
      <c r="V321" s="61"/>
      <c r="X321" s="61"/>
      <c r="Z321" s="61"/>
    </row>
    <row r="322" spans="16:26" ht="12.75">
      <c r="P322" s="61"/>
      <c r="R322" s="61"/>
      <c r="T322" s="61"/>
      <c r="V322" s="61"/>
      <c r="X322" s="61"/>
      <c r="Z322" s="61"/>
    </row>
    <row r="323" spans="16:26" ht="12.75">
      <c r="P323" s="61"/>
      <c r="R323" s="61"/>
      <c r="T323" s="61"/>
      <c r="V323" s="61"/>
      <c r="X323" s="61"/>
      <c r="Z323" s="61"/>
    </row>
    <row r="324" spans="16:26" ht="12.75">
      <c r="P324" s="61"/>
      <c r="R324" s="61"/>
      <c r="T324" s="61"/>
      <c r="V324" s="61"/>
      <c r="X324" s="61"/>
      <c r="Z324" s="61"/>
    </row>
    <row r="325" spans="16:26" ht="12.75">
      <c r="P325" s="61"/>
      <c r="R325" s="61"/>
      <c r="T325" s="61"/>
      <c r="V325" s="61"/>
      <c r="X325" s="61"/>
      <c r="Z325" s="61"/>
    </row>
    <row r="326" spans="16:26" ht="12.75">
      <c r="P326" s="61"/>
      <c r="R326" s="61"/>
      <c r="T326" s="61"/>
      <c r="V326" s="61"/>
      <c r="X326" s="61"/>
      <c r="Z326" s="61"/>
    </row>
    <row r="327" spans="16:26" ht="12.75">
      <c r="P327" s="61"/>
      <c r="R327" s="61"/>
      <c r="T327" s="61"/>
      <c r="V327" s="61"/>
      <c r="X327" s="61"/>
      <c r="Z327" s="61"/>
    </row>
    <row r="328" spans="16:26" ht="12.75">
      <c r="P328" s="61"/>
      <c r="R328" s="61"/>
      <c r="T328" s="61"/>
      <c r="V328" s="61"/>
      <c r="X328" s="61"/>
      <c r="Z328" s="61"/>
    </row>
    <row r="329" spans="16:26" ht="12.75">
      <c r="P329" s="61"/>
      <c r="R329" s="61"/>
      <c r="T329" s="61"/>
      <c r="V329" s="61"/>
      <c r="X329" s="61"/>
      <c r="Z329" s="61"/>
    </row>
    <row r="330" spans="16:26" ht="12.75">
      <c r="P330" s="61"/>
      <c r="R330" s="61"/>
      <c r="T330" s="61"/>
      <c r="V330" s="61"/>
      <c r="X330" s="61"/>
      <c r="Z330" s="61"/>
    </row>
    <row r="331" spans="16:26" ht="12.75">
      <c r="P331" s="61"/>
      <c r="R331" s="61"/>
      <c r="T331" s="61"/>
      <c r="V331" s="61"/>
      <c r="X331" s="61"/>
      <c r="Z331" s="61"/>
    </row>
    <row r="332" spans="16:26" ht="12.75">
      <c r="P332" s="61"/>
      <c r="R332" s="61"/>
      <c r="T332" s="61"/>
      <c r="V332" s="61"/>
      <c r="X332" s="61"/>
      <c r="Z332" s="61"/>
    </row>
    <row r="333" spans="16:26" ht="12.75">
      <c r="P333" s="61"/>
      <c r="R333" s="61"/>
      <c r="T333" s="61"/>
      <c r="V333" s="61"/>
      <c r="X333" s="61"/>
      <c r="Z333" s="61"/>
    </row>
    <row r="334" spans="16:26" ht="12.75">
      <c r="P334" s="61"/>
      <c r="R334" s="61"/>
      <c r="T334" s="61"/>
      <c r="V334" s="61"/>
      <c r="X334" s="61"/>
      <c r="Z334" s="61"/>
    </row>
    <row r="335" spans="16:26" ht="12.75">
      <c r="P335" s="61"/>
      <c r="R335" s="61"/>
      <c r="T335" s="61"/>
      <c r="V335" s="61"/>
      <c r="X335" s="61"/>
      <c r="Z335" s="61"/>
    </row>
    <row r="336" spans="16:26" ht="12.75">
      <c r="P336" s="61"/>
      <c r="R336" s="61"/>
      <c r="T336" s="61"/>
      <c r="V336" s="61"/>
      <c r="X336" s="61"/>
      <c r="Z336" s="61"/>
    </row>
    <row r="337" spans="16:26" ht="12.75">
      <c r="P337" s="61"/>
      <c r="R337" s="61"/>
      <c r="T337" s="61"/>
      <c r="V337" s="61"/>
      <c r="X337" s="61"/>
      <c r="Z337" s="61"/>
    </row>
    <row r="338" spans="16:26" ht="12.75">
      <c r="P338" s="61"/>
      <c r="R338" s="61"/>
      <c r="T338" s="61"/>
      <c r="V338" s="61"/>
      <c r="X338" s="61"/>
      <c r="Z338" s="61"/>
    </row>
    <row r="339" spans="16:26" ht="12.75">
      <c r="P339" s="61"/>
      <c r="R339" s="61"/>
      <c r="T339" s="61"/>
      <c r="V339" s="61"/>
      <c r="X339" s="61"/>
      <c r="Z339" s="61"/>
    </row>
    <row r="340" spans="16:26" ht="12.75">
      <c r="P340" s="61"/>
      <c r="R340" s="61"/>
      <c r="T340" s="61"/>
      <c r="V340" s="61"/>
      <c r="X340" s="61"/>
      <c r="Z340" s="61"/>
    </row>
    <row r="341" spans="16:26" ht="12.75">
      <c r="P341" s="61"/>
      <c r="R341" s="61"/>
      <c r="T341" s="61"/>
      <c r="V341" s="61"/>
      <c r="X341" s="61"/>
      <c r="Z341" s="61"/>
    </row>
    <row r="342" spans="16:26" ht="12.75">
      <c r="P342" s="61"/>
      <c r="R342" s="61"/>
      <c r="T342" s="61"/>
      <c r="V342" s="61"/>
      <c r="X342" s="61"/>
      <c r="Z342" s="61"/>
    </row>
    <row r="343" spans="16:26" ht="12.75">
      <c r="P343" s="61"/>
      <c r="R343" s="61"/>
      <c r="T343" s="61"/>
      <c r="V343" s="61"/>
      <c r="X343" s="61"/>
      <c r="Z343" s="61"/>
    </row>
    <row r="344" spans="16:26" ht="12.75">
      <c r="P344" s="61"/>
      <c r="R344" s="61"/>
      <c r="T344" s="61"/>
      <c r="V344" s="61"/>
      <c r="X344" s="61"/>
      <c r="Z344" s="61"/>
    </row>
    <row r="345" spans="16:26" ht="12.75">
      <c r="P345" s="61"/>
      <c r="R345" s="61"/>
      <c r="T345" s="61"/>
      <c r="V345" s="61"/>
      <c r="X345" s="61"/>
      <c r="Z345" s="61"/>
    </row>
    <row r="346" spans="16:26" ht="12.75">
      <c r="P346" s="61"/>
      <c r="R346" s="61"/>
      <c r="T346" s="61"/>
      <c r="V346" s="61"/>
      <c r="X346" s="61"/>
      <c r="Z346" s="61"/>
    </row>
    <row r="347" spans="16:26" ht="12.75">
      <c r="P347" s="61"/>
      <c r="R347" s="61"/>
      <c r="T347" s="61"/>
      <c r="V347" s="61"/>
      <c r="X347" s="61"/>
      <c r="Z347" s="61"/>
    </row>
    <row r="348" spans="16:26" ht="12.75">
      <c r="P348" s="61"/>
      <c r="R348" s="61"/>
      <c r="T348" s="61"/>
      <c r="V348" s="61"/>
      <c r="X348" s="61"/>
      <c r="Z348" s="61"/>
    </row>
    <row r="349" spans="16:26" ht="12.75">
      <c r="P349" s="61"/>
      <c r="R349" s="61"/>
      <c r="T349" s="61"/>
      <c r="V349" s="61"/>
      <c r="X349" s="61"/>
      <c r="Z349" s="61"/>
    </row>
    <row r="350" spans="16:26" ht="12.75">
      <c r="P350" s="61"/>
      <c r="R350" s="61"/>
      <c r="T350" s="61"/>
      <c r="V350" s="61"/>
      <c r="X350" s="61"/>
      <c r="Z350" s="61"/>
    </row>
    <row r="351" spans="16:26" ht="12.75">
      <c r="P351" s="61"/>
      <c r="R351" s="61"/>
      <c r="T351" s="61"/>
      <c r="V351" s="61"/>
      <c r="X351" s="61"/>
      <c r="Z351" s="61"/>
    </row>
    <row r="352" spans="16:26" ht="12.75">
      <c r="P352" s="61"/>
      <c r="R352" s="61"/>
      <c r="T352" s="61"/>
      <c r="V352" s="61"/>
      <c r="X352" s="61"/>
      <c r="Z352" s="61"/>
    </row>
    <row r="353" spans="16:26" ht="12.75">
      <c r="P353" s="61"/>
      <c r="R353" s="61"/>
      <c r="T353" s="61"/>
      <c r="V353" s="61"/>
      <c r="X353" s="61"/>
      <c r="Z353" s="61"/>
    </row>
    <row r="354" spans="16:26" ht="12.75">
      <c r="P354" s="61"/>
      <c r="R354" s="61"/>
      <c r="T354" s="61"/>
      <c r="V354" s="61"/>
      <c r="X354" s="61"/>
      <c r="Z354" s="61"/>
    </row>
    <row r="355" spans="16:26" ht="12.75">
      <c r="P355" s="61"/>
      <c r="R355" s="61"/>
      <c r="T355" s="61"/>
      <c r="V355" s="61"/>
      <c r="X355" s="61"/>
      <c r="Z355" s="61"/>
    </row>
    <row r="356" spans="16:26" ht="12.75">
      <c r="P356" s="61"/>
      <c r="R356" s="61"/>
      <c r="T356" s="61"/>
      <c r="V356" s="61"/>
      <c r="X356" s="61"/>
      <c r="Z356" s="61"/>
    </row>
    <row r="357" spans="16:26" ht="12.75">
      <c r="P357" s="61"/>
      <c r="R357" s="61"/>
      <c r="T357" s="61"/>
      <c r="V357" s="61"/>
      <c r="X357" s="61"/>
      <c r="Z357" s="61"/>
    </row>
    <row r="358" spans="16:26" ht="12.75">
      <c r="P358" s="61"/>
      <c r="R358" s="61"/>
      <c r="T358" s="61"/>
      <c r="V358" s="61"/>
      <c r="X358" s="61"/>
      <c r="Z358" s="61"/>
    </row>
    <row r="359" spans="16:26" ht="12.75">
      <c r="P359" s="61"/>
      <c r="R359" s="61"/>
      <c r="T359" s="61"/>
      <c r="V359" s="61"/>
      <c r="X359" s="61"/>
      <c r="Z359" s="61"/>
    </row>
    <row r="360" spans="16:26" ht="12.75">
      <c r="P360" s="61"/>
      <c r="R360" s="61"/>
      <c r="T360" s="61"/>
      <c r="V360" s="61"/>
      <c r="X360" s="61"/>
      <c r="Z360" s="61"/>
    </row>
    <row r="361" spans="16:26" ht="12.75">
      <c r="P361" s="61"/>
      <c r="R361" s="61"/>
      <c r="T361" s="61"/>
      <c r="V361" s="61"/>
      <c r="X361" s="61"/>
      <c r="Z361" s="61"/>
    </row>
    <row r="362" spans="16:26" ht="12.75">
      <c r="P362" s="61"/>
      <c r="R362" s="61"/>
      <c r="T362" s="61"/>
      <c r="V362" s="61"/>
      <c r="X362" s="61"/>
      <c r="Z362" s="61"/>
    </row>
    <row r="363" spans="16:26" ht="12.75">
      <c r="P363" s="61"/>
      <c r="R363" s="61"/>
      <c r="T363" s="61"/>
      <c r="V363" s="61"/>
      <c r="X363" s="61"/>
      <c r="Z363" s="61"/>
    </row>
    <row r="364" spans="16:26" ht="12.75">
      <c r="P364" s="61"/>
      <c r="R364" s="61"/>
      <c r="T364" s="61"/>
      <c r="V364" s="61"/>
      <c r="X364" s="61"/>
      <c r="Z364" s="61"/>
    </row>
    <row r="365" spans="16:26" ht="12.75">
      <c r="P365" s="61"/>
      <c r="R365" s="61"/>
      <c r="T365" s="61"/>
      <c r="V365" s="61"/>
      <c r="X365" s="61"/>
      <c r="Z365" s="61"/>
    </row>
    <row r="366" spans="16:26" ht="12.75">
      <c r="P366" s="61"/>
      <c r="R366" s="61"/>
      <c r="T366" s="61"/>
      <c r="V366" s="61"/>
      <c r="X366" s="61"/>
      <c r="Z366" s="61"/>
    </row>
    <row r="367" spans="16:26" ht="12.75">
      <c r="P367" s="61"/>
      <c r="R367" s="61"/>
      <c r="T367" s="61"/>
      <c r="V367" s="61"/>
      <c r="X367" s="61"/>
      <c r="Z367" s="61"/>
    </row>
    <row r="368" spans="16:26" ht="12.75">
      <c r="P368" s="61"/>
      <c r="R368" s="61"/>
      <c r="T368" s="61"/>
      <c r="V368" s="61"/>
      <c r="X368" s="61"/>
      <c r="Z368" s="61"/>
    </row>
    <row r="369" spans="16:26" ht="12.75">
      <c r="P369" s="61"/>
      <c r="R369" s="61"/>
      <c r="T369" s="61"/>
      <c r="V369" s="61"/>
      <c r="X369" s="61"/>
      <c r="Z369" s="61"/>
    </row>
    <row r="370" spans="16:26" ht="12.75">
      <c r="P370" s="61"/>
      <c r="R370" s="61"/>
      <c r="T370" s="61"/>
      <c r="V370" s="61"/>
      <c r="X370" s="61"/>
      <c r="Z370" s="61"/>
    </row>
    <row r="371" spans="16:26" ht="12.75">
      <c r="P371" s="61"/>
      <c r="R371" s="61"/>
      <c r="T371" s="61"/>
      <c r="V371" s="61"/>
      <c r="X371" s="61"/>
      <c r="Z371" s="61"/>
    </row>
    <row r="372" spans="16:26" ht="12.75">
      <c r="P372" s="61"/>
      <c r="R372" s="61"/>
      <c r="T372" s="61"/>
      <c r="V372" s="61"/>
      <c r="X372" s="61"/>
      <c r="Z372" s="61"/>
    </row>
    <row r="373" spans="16:26" ht="12.75">
      <c r="P373" s="61"/>
      <c r="R373" s="61"/>
      <c r="T373" s="61"/>
      <c r="V373" s="61"/>
      <c r="X373" s="61"/>
      <c r="Z373" s="61"/>
    </row>
    <row r="374" spans="16:26" ht="12.75">
      <c r="P374" s="61"/>
      <c r="R374" s="61"/>
      <c r="T374" s="61"/>
      <c r="V374" s="61"/>
      <c r="X374" s="61"/>
      <c r="Z374" s="61"/>
    </row>
    <row r="375" spans="16:26" ht="12.75">
      <c r="P375" s="61"/>
      <c r="R375" s="61"/>
      <c r="T375" s="61"/>
      <c r="V375" s="61"/>
      <c r="X375" s="61"/>
      <c r="Z375" s="61"/>
    </row>
    <row r="376" spans="16:26" ht="12.75">
      <c r="P376" s="61"/>
      <c r="R376" s="61"/>
      <c r="T376" s="61"/>
      <c r="V376" s="61"/>
      <c r="X376" s="61"/>
      <c r="Z376" s="61"/>
    </row>
    <row r="377" spans="16:26" ht="12.75">
      <c r="P377" s="61"/>
      <c r="R377" s="61"/>
      <c r="T377" s="61"/>
      <c r="V377" s="61"/>
      <c r="X377" s="61"/>
      <c r="Z377" s="61"/>
    </row>
    <row r="378" spans="16:26" ht="12.75">
      <c r="P378" s="61"/>
      <c r="R378" s="61"/>
      <c r="T378" s="61"/>
      <c r="V378" s="61"/>
      <c r="X378" s="61"/>
      <c r="Z378" s="61"/>
    </row>
    <row r="379" spans="16:26" ht="12.75">
      <c r="P379" s="61"/>
      <c r="R379" s="61"/>
      <c r="T379" s="61"/>
      <c r="V379" s="61"/>
      <c r="X379" s="61"/>
      <c r="Z379" s="61"/>
    </row>
    <row r="380" spans="16:26" ht="12.75">
      <c r="P380" s="61"/>
      <c r="R380" s="61"/>
      <c r="T380" s="61"/>
      <c r="V380" s="61"/>
      <c r="X380" s="61"/>
      <c r="Z380" s="61"/>
    </row>
    <row r="381" spans="16:26" ht="12.75">
      <c r="P381" s="61"/>
      <c r="R381" s="61"/>
      <c r="T381" s="61"/>
      <c r="V381" s="61"/>
      <c r="X381" s="61"/>
      <c r="Z381" s="61"/>
    </row>
    <row r="382" spans="16:26" ht="12.75">
      <c r="P382" s="61"/>
      <c r="R382" s="61"/>
      <c r="T382" s="61"/>
      <c r="V382" s="61"/>
      <c r="X382" s="61"/>
      <c r="Z382" s="61"/>
    </row>
    <row r="383" spans="16:26" ht="12.75">
      <c r="P383" s="61"/>
      <c r="R383" s="61"/>
      <c r="T383" s="61"/>
      <c r="V383" s="61"/>
      <c r="X383" s="61"/>
      <c r="Z383" s="61"/>
    </row>
    <row r="384" spans="16:26" ht="12.75">
      <c r="P384" s="61"/>
      <c r="R384" s="61"/>
      <c r="T384" s="61"/>
      <c r="V384" s="61"/>
      <c r="X384" s="61"/>
      <c r="Z384" s="61"/>
    </row>
    <row r="385" spans="16:26" ht="12.75">
      <c r="P385" s="61"/>
      <c r="R385" s="61"/>
      <c r="T385" s="61"/>
      <c r="V385" s="61"/>
      <c r="X385" s="61"/>
      <c r="Z385" s="61"/>
    </row>
    <row r="386" spans="16:26" ht="12.75">
      <c r="P386" s="61"/>
      <c r="R386" s="61"/>
      <c r="T386" s="61"/>
      <c r="V386" s="61"/>
      <c r="X386" s="61"/>
      <c r="Z386" s="61"/>
    </row>
    <row r="387" spans="16:26" ht="12.75">
      <c r="P387" s="61"/>
      <c r="R387" s="61"/>
      <c r="T387" s="61"/>
      <c r="V387" s="61"/>
      <c r="X387" s="61"/>
      <c r="Z387" s="61"/>
    </row>
    <row r="388" spans="16:26" ht="12.75">
      <c r="P388" s="61"/>
      <c r="R388" s="61"/>
      <c r="T388" s="61"/>
      <c r="V388" s="61"/>
      <c r="X388" s="61"/>
      <c r="Z388" s="61"/>
    </row>
    <row r="389" spans="16:26" ht="12.75">
      <c r="P389" s="61"/>
      <c r="R389" s="61"/>
      <c r="T389" s="61"/>
      <c r="V389" s="61"/>
      <c r="X389" s="61"/>
      <c r="Z389" s="61"/>
    </row>
    <row r="390" spans="16:26" ht="12.75">
      <c r="P390" s="61"/>
      <c r="R390" s="61"/>
      <c r="T390" s="61"/>
      <c r="V390" s="61"/>
      <c r="X390" s="61"/>
      <c r="Z390" s="61"/>
    </row>
    <row r="391" spans="16:26" ht="12.75">
      <c r="P391" s="61"/>
      <c r="R391" s="61"/>
      <c r="T391" s="61"/>
      <c r="V391" s="61"/>
      <c r="X391" s="61"/>
      <c r="Z391" s="61"/>
    </row>
    <row r="392" spans="16:26" ht="12.75">
      <c r="P392" s="61"/>
      <c r="R392" s="61"/>
      <c r="T392" s="61"/>
      <c r="V392" s="61"/>
      <c r="X392" s="61"/>
      <c r="Z392" s="61"/>
    </row>
    <row r="393" spans="16:26" ht="12.75">
      <c r="P393" s="61"/>
      <c r="R393" s="61"/>
      <c r="T393" s="61"/>
      <c r="V393" s="61"/>
      <c r="X393" s="61"/>
      <c r="Z393" s="61"/>
    </row>
    <row r="394" spans="16:26" ht="12.75">
      <c r="P394" s="61"/>
      <c r="R394" s="61"/>
      <c r="T394" s="61"/>
      <c r="V394" s="61"/>
      <c r="X394" s="61"/>
      <c r="Z394" s="61"/>
    </row>
    <row r="395" spans="16:26" ht="12.75">
      <c r="P395" s="61"/>
      <c r="R395" s="61"/>
      <c r="T395" s="61"/>
      <c r="V395" s="61"/>
      <c r="X395" s="61"/>
      <c r="Z395" s="61"/>
    </row>
    <row r="396" spans="16:26" ht="12.75">
      <c r="P396" s="61"/>
      <c r="R396" s="61"/>
      <c r="T396" s="61"/>
      <c r="V396" s="61"/>
      <c r="X396" s="61"/>
      <c r="Z396" s="61"/>
    </row>
    <row r="397" spans="16:26" ht="12.75">
      <c r="P397" s="61"/>
      <c r="R397" s="61"/>
      <c r="T397" s="61"/>
      <c r="V397" s="61"/>
      <c r="X397" s="61"/>
      <c r="Z397" s="61"/>
    </row>
    <row r="398" spans="16:26" ht="12.75">
      <c r="P398" s="61"/>
      <c r="R398" s="61"/>
      <c r="T398" s="61"/>
      <c r="V398" s="61"/>
      <c r="X398" s="61"/>
      <c r="Z398" s="61"/>
    </row>
    <row r="399" spans="16:26" ht="12.75">
      <c r="P399" s="61"/>
      <c r="R399" s="61"/>
      <c r="T399" s="61"/>
      <c r="V399" s="61"/>
      <c r="X399" s="61"/>
      <c r="Z399" s="61"/>
    </row>
    <row r="400" spans="16:26" ht="12.75">
      <c r="P400" s="61"/>
      <c r="R400" s="61"/>
      <c r="T400" s="61"/>
      <c r="V400" s="61"/>
      <c r="X400" s="61"/>
      <c r="Z400" s="61"/>
    </row>
    <row r="401" spans="16:26" ht="12.75">
      <c r="P401" s="61"/>
      <c r="R401" s="61"/>
      <c r="T401" s="61"/>
      <c r="V401" s="61"/>
      <c r="X401" s="61"/>
      <c r="Z401" s="61"/>
    </row>
    <row r="402" spans="16:26" ht="12.75">
      <c r="P402" s="61"/>
      <c r="R402" s="61"/>
      <c r="T402" s="61"/>
      <c r="V402" s="61"/>
      <c r="X402" s="61"/>
      <c r="Z402" s="61"/>
    </row>
    <row r="403" spans="16:26" ht="12.75">
      <c r="P403" s="61"/>
      <c r="R403" s="61"/>
      <c r="T403" s="61"/>
      <c r="V403" s="61"/>
      <c r="X403" s="61"/>
      <c r="Z403" s="61"/>
    </row>
    <row r="404" spans="16:26" ht="12.75">
      <c r="P404" s="61"/>
      <c r="R404" s="61"/>
      <c r="T404" s="61"/>
      <c r="V404" s="61"/>
      <c r="X404" s="61"/>
      <c r="Z404" s="61"/>
    </row>
    <row r="405" spans="16:26" ht="12.75">
      <c r="P405" s="61"/>
      <c r="R405" s="61"/>
      <c r="T405" s="61"/>
      <c r="V405" s="61"/>
      <c r="X405" s="61"/>
      <c r="Z405" s="61"/>
    </row>
    <row r="406" spans="16:26" ht="12.75">
      <c r="P406" s="61"/>
      <c r="R406" s="61"/>
      <c r="T406" s="61"/>
      <c r="V406" s="61"/>
      <c r="X406" s="61"/>
      <c r="Z406" s="61"/>
    </row>
    <row r="407" spans="16:26" ht="12.75">
      <c r="P407" s="61"/>
      <c r="R407" s="61"/>
      <c r="T407" s="61"/>
      <c r="V407" s="61"/>
      <c r="X407" s="61"/>
      <c r="Z407" s="61"/>
    </row>
    <row r="408" spans="16:26" ht="12.75">
      <c r="P408" s="61"/>
      <c r="R408" s="61"/>
      <c r="T408" s="61"/>
      <c r="V408" s="61"/>
      <c r="X408" s="61"/>
      <c r="Z408" s="61"/>
    </row>
    <row r="409" spans="16:26" ht="12.75">
      <c r="P409" s="61"/>
      <c r="R409" s="61"/>
      <c r="T409" s="61"/>
      <c r="V409" s="61"/>
      <c r="X409" s="61"/>
      <c r="Z409" s="61"/>
    </row>
    <row r="410" spans="16:26" ht="12.75">
      <c r="P410" s="61"/>
      <c r="R410" s="61"/>
      <c r="T410" s="61"/>
      <c r="V410" s="61"/>
      <c r="X410" s="61"/>
      <c r="Z410" s="61"/>
    </row>
    <row r="411" spans="16:26" ht="12.75">
      <c r="P411" s="61"/>
      <c r="R411" s="61"/>
      <c r="T411" s="61"/>
      <c r="V411" s="61"/>
      <c r="X411" s="61"/>
      <c r="Z411" s="61"/>
    </row>
    <row r="412" spans="16:26" ht="12.75">
      <c r="P412" s="61"/>
      <c r="R412" s="61"/>
      <c r="T412" s="61"/>
      <c r="V412" s="61"/>
      <c r="X412" s="61"/>
      <c r="Z412" s="61"/>
    </row>
    <row r="413" spans="16:26" ht="12.75">
      <c r="P413" s="61"/>
      <c r="R413" s="61"/>
      <c r="T413" s="61"/>
      <c r="V413" s="61"/>
      <c r="X413" s="61"/>
      <c r="Z413" s="61"/>
    </row>
    <row r="414" spans="16:26" ht="12.75">
      <c r="P414" s="61"/>
      <c r="R414" s="61"/>
      <c r="T414" s="61"/>
      <c r="V414" s="61"/>
      <c r="X414" s="61"/>
      <c r="Z414" s="61"/>
    </row>
    <row r="415" spans="16:26" ht="12.75">
      <c r="P415" s="61"/>
      <c r="R415" s="61"/>
      <c r="T415" s="61"/>
      <c r="V415" s="61"/>
      <c r="X415" s="61"/>
      <c r="Z415" s="61"/>
    </row>
    <row r="416" spans="16:26" ht="12.75">
      <c r="P416" s="61"/>
      <c r="R416" s="61"/>
      <c r="T416" s="61"/>
      <c r="V416" s="61"/>
      <c r="X416" s="61"/>
      <c r="Z416" s="61"/>
    </row>
    <row r="417" spans="16:26" ht="12.75">
      <c r="P417" s="61"/>
      <c r="R417" s="61"/>
      <c r="T417" s="61"/>
      <c r="V417" s="61"/>
      <c r="X417" s="61"/>
      <c r="Z417" s="61"/>
    </row>
    <row r="418" spans="16:26" ht="12.75">
      <c r="P418" s="61"/>
      <c r="R418" s="61"/>
      <c r="T418" s="61"/>
      <c r="V418" s="61"/>
      <c r="X418" s="61"/>
      <c r="Z418" s="61"/>
    </row>
    <row r="419" spans="16:26" ht="12.75">
      <c r="P419" s="61"/>
      <c r="R419" s="61"/>
      <c r="T419" s="61"/>
      <c r="V419" s="61"/>
      <c r="X419" s="61"/>
      <c r="Z419" s="61"/>
    </row>
    <row r="420" spans="16:26" ht="12.75">
      <c r="P420" s="61"/>
      <c r="R420" s="61"/>
      <c r="T420" s="61"/>
      <c r="V420" s="61"/>
      <c r="X420" s="61"/>
      <c r="Z420" s="61"/>
    </row>
    <row r="421" spans="16:26" ht="12.75">
      <c r="P421" s="61"/>
      <c r="R421" s="61"/>
      <c r="T421" s="61"/>
      <c r="V421" s="61"/>
      <c r="X421" s="61"/>
      <c r="Z421" s="61"/>
    </row>
    <row r="422" spans="16:26" ht="12.75">
      <c r="P422" s="61"/>
      <c r="R422" s="61"/>
      <c r="T422" s="61"/>
      <c r="V422" s="61"/>
      <c r="X422" s="61"/>
      <c r="Z422" s="61"/>
    </row>
    <row r="423" spans="16:26" ht="12.75">
      <c r="P423" s="61"/>
      <c r="R423" s="61"/>
      <c r="T423" s="61"/>
      <c r="V423" s="61"/>
      <c r="X423" s="61"/>
      <c r="Z423" s="61"/>
    </row>
    <row r="424" spans="16:26" ht="12.75">
      <c r="P424" s="61"/>
      <c r="R424" s="61"/>
      <c r="T424" s="61"/>
      <c r="V424" s="61"/>
      <c r="X424" s="61"/>
      <c r="Z424" s="61"/>
    </row>
    <row r="425" spans="16:26" ht="12.75">
      <c r="P425" s="61"/>
      <c r="R425" s="61"/>
      <c r="T425" s="61"/>
      <c r="V425" s="61"/>
      <c r="X425" s="61"/>
      <c r="Z425" s="61"/>
    </row>
    <row r="426" spans="16:26" ht="12.75">
      <c r="P426" s="61"/>
      <c r="R426" s="61"/>
      <c r="T426" s="61"/>
      <c r="V426" s="61"/>
      <c r="X426" s="61"/>
      <c r="Z426" s="61"/>
    </row>
    <row r="427" spans="16:26" ht="12.75">
      <c r="P427" s="61"/>
      <c r="R427" s="61"/>
      <c r="T427" s="61"/>
      <c r="V427" s="61"/>
      <c r="X427" s="61"/>
      <c r="Z427" s="61"/>
    </row>
    <row r="428" spans="16:26" ht="12.75">
      <c r="P428" s="61"/>
      <c r="R428" s="61"/>
      <c r="T428" s="61"/>
      <c r="V428" s="61"/>
      <c r="X428" s="61"/>
      <c r="Z428" s="61"/>
    </row>
    <row r="429" spans="16:26" ht="12.75">
      <c r="P429" s="61"/>
      <c r="R429" s="61"/>
      <c r="T429" s="61"/>
      <c r="V429" s="61"/>
      <c r="X429" s="61"/>
      <c r="Z429" s="61"/>
    </row>
    <row r="430" spans="16:26" ht="12.75">
      <c r="P430" s="61"/>
      <c r="R430" s="61"/>
      <c r="T430" s="61"/>
      <c r="V430" s="61"/>
      <c r="X430" s="61"/>
      <c r="Z430" s="61"/>
    </row>
    <row r="431" spans="16:26" ht="12.75">
      <c r="P431" s="61"/>
      <c r="R431" s="61"/>
      <c r="T431" s="61"/>
      <c r="V431" s="61"/>
      <c r="X431" s="61"/>
      <c r="Z431" s="61"/>
    </row>
    <row r="432" spans="16:26" ht="12.75">
      <c r="P432" s="61"/>
      <c r="R432" s="61"/>
      <c r="T432" s="61"/>
      <c r="V432" s="61"/>
      <c r="X432" s="61"/>
      <c r="Z432" s="61"/>
    </row>
    <row r="433" spans="16:26" ht="12.75">
      <c r="P433" s="61"/>
      <c r="R433" s="61"/>
      <c r="T433" s="61"/>
      <c r="V433" s="61"/>
      <c r="X433" s="61"/>
      <c r="Z433" s="61"/>
    </row>
    <row r="434" spans="16:26" ht="12.75">
      <c r="P434" s="61"/>
      <c r="R434" s="61"/>
      <c r="T434" s="61"/>
      <c r="V434" s="61"/>
      <c r="X434" s="61"/>
      <c r="Z434" s="61"/>
    </row>
    <row r="435" spans="16:26" ht="12.75">
      <c r="P435" s="61"/>
      <c r="R435" s="61"/>
      <c r="T435" s="61"/>
      <c r="V435" s="61"/>
      <c r="X435" s="61"/>
      <c r="Z435" s="61"/>
    </row>
    <row r="436" spans="16:26" ht="12.75">
      <c r="P436" s="61"/>
      <c r="R436" s="61"/>
      <c r="T436" s="61"/>
      <c r="V436" s="61"/>
      <c r="X436" s="61"/>
      <c r="Z436" s="61"/>
    </row>
    <row r="437" spans="16:26" ht="12.75">
      <c r="P437" s="61"/>
      <c r="R437" s="61"/>
      <c r="T437" s="61"/>
      <c r="V437" s="61"/>
      <c r="X437" s="61"/>
      <c r="Z437" s="61"/>
    </row>
    <row r="438" spans="16:26" ht="12.75">
      <c r="P438" s="61"/>
      <c r="R438" s="61"/>
      <c r="T438" s="61"/>
      <c r="V438" s="61"/>
      <c r="X438" s="61"/>
      <c r="Z438" s="61"/>
    </row>
    <row r="439" spans="16:26" ht="12.75">
      <c r="P439" s="61"/>
      <c r="R439" s="61"/>
      <c r="T439" s="61"/>
      <c r="V439" s="61"/>
      <c r="X439" s="61"/>
      <c r="Z439" s="61"/>
    </row>
    <row r="440" spans="16:26" ht="12.75">
      <c r="P440" s="61"/>
      <c r="R440" s="61"/>
      <c r="T440" s="61"/>
      <c r="V440" s="61"/>
      <c r="X440" s="61"/>
      <c r="Z440" s="61"/>
    </row>
    <row r="441" spans="16:26" ht="12.75">
      <c r="P441" s="61"/>
      <c r="R441" s="61"/>
      <c r="T441" s="61"/>
      <c r="V441" s="61"/>
      <c r="X441" s="61"/>
      <c r="Z441" s="61"/>
    </row>
    <row r="442" spans="16:26" ht="12.75">
      <c r="P442" s="61"/>
      <c r="R442" s="61"/>
      <c r="T442" s="61"/>
      <c r="V442" s="61"/>
      <c r="X442" s="61"/>
      <c r="Z442" s="61"/>
    </row>
    <row r="443" spans="16:26" ht="12.75">
      <c r="P443" s="61"/>
      <c r="R443" s="61"/>
      <c r="T443" s="61"/>
      <c r="V443" s="61"/>
      <c r="X443" s="61"/>
      <c r="Z443" s="61"/>
    </row>
    <row r="444" spans="16:26" ht="12.75">
      <c r="P444" s="61"/>
      <c r="R444" s="61"/>
      <c r="T444" s="61"/>
      <c r="V444" s="61"/>
      <c r="X444" s="61"/>
      <c r="Z444" s="61"/>
    </row>
    <row r="445" spans="16:26" ht="12.75">
      <c r="P445" s="61"/>
      <c r="R445" s="61"/>
      <c r="T445" s="61"/>
      <c r="V445" s="61"/>
      <c r="X445" s="61"/>
      <c r="Z445" s="61"/>
    </row>
    <row r="446" spans="16:26" ht="12.75">
      <c r="P446" s="61"/>
      <c r="R446" s="61"/>
      <c r="T446" s="61"/>
      <c r="V446" s="61"/>
      <c r="X446" s="61"/>
      <c r="Z446" s="61"/>
    </row>
    <row r="447" spans="16:26" ht="12.75">
      <c r="P447" s="61"/>
      <c r="R447" s="61"/>
      <c r="T447" s="61"/>
      <c r="V447" s="61"/>
      <c r="X447" s="61"/>
      <c r="Z447" s="61"/>
    </row>
    <row r="448" spans="16:26" ht="12.75">
      <c r="P448" s="61"/>
      <c r="R448" s="61"/>
      <c r="T448" s="61"/>
      <c r="V448" s="61"/>
      <c r="X448" s="61"/>
      <c r="Z448" s="61"/>
    </row>
    <row r="449" spans="16:26" ht="12.75">
      <c r="P449" s="61"/>
      <c r="R449" s="61"/>
      <c r="T449" s="61"/>
      <c r="V449" s="61"/>
      <c r="X449" s="61"/>
      <c r="Z449" s="61"/>
    </row>
    <row r="450" spans="16:26" ht="12.75">
      <c r="P450" s="61"/>
      <c r="R450" s="61"/>
      <c r="T450" s="61"/>
      <c r="V450" s="61"/>
      <c r="X450" s="61"/>
      <c r="Z450" s="61"/>
    </row>
    <row r="451" spans="16:26" ht="12.75">
      <c r="P451" s="61"/>
      <c r="R451" s="61"/>
      <c r="T451" s="61"/>
      <c r="V451" s="61"/>
      <c r="X451" s="61"/>
      <c r="Z451" s="61"/>
    </row>
    <row r="452" spans="16:26" ht="12.75">
      <c r="P452" s="61"/>
      <c r="R452" s="61"/>
      <c r="T452" s="61"/>
      <c r="V452" s="61"/>
      <c r="X452" s="61"/>
      <c r="Z452" s="61"/>
    </row>
    <row r="453" spans="16:26" ht="12.75">
      <c r="P453" s="61"/>
      <c r="R453" s="61"/>
      <c r="T453" s="61"/>
      <c r="V453" s="61"/>
      <c r="X453" s="61"/>
      <c r="Z453" s="61"/>
    </row>
    <row r="454" spans="16:26" ht="12.75">
      <c r="P454" s="61"/>
      <c r="R454" s="61"/>
      <c r="T454" s="61"/>
      <c r="V454" s="61"/>
      <c r="X454" s="61"/>
      <c r="Z454" s="61"/>
    </row>
    <row r="455" spans="16:26" ht="12.75">
      <c r="P455" s="61"/>
      <c r="R455" s="61"/>
      <c r="T455" s="61"/>
      <c r="V455" s="61"/>
      <c r="X455" s="61"/>
      <c r="Z455" s="61"/>
    </row>
    <row r="456" spans="16:26" ht="12.75">
      <c r="P456" s="61"/>
      <c r="R456" s="61"/>
      <c r="T456" s="61"/>
      <c r="V456" s="61"/>
      <c r="X456" s="61"/>
      <c r="Z456" s="61"/>
    </row>
    <row r="457" spans="16:26" ht="12.75">
      <c r="P457" s="61"/>
      <c r="R457" s="61"/>
      <c r="T457" s="61"/>
      <c r="V457" s="61"/>
      <c r="X457" s="61"/>
      <c r="Z457" s="61"/>
    </row>
    <row r="458" spans="16:26" ht="12.75">
      <c r="P458" s="61"/>
      <c r="R458" s="61"/>
      <c r="T458" s="61"/>
      <c r="V458" s="61"/>
      <c r="X458" s="61"/>
      <c r="Z458" s="61"/>
    </row>
    <row r="459" spans="16:26" ht="12.75">
      <c r="P459" s="61"/>
      <c r="R459" s="61"/>
      <c r="T459" s="61"/>
      <c r="V459" s="61"/>
      <c r="X459" s="61"/>
      <c r="Z459" s="61"/>
    </row>
    <row r="460" spans="16:26" ht="12.75">
      <c r="P460" s="61"/>
      <c r="R460" s="61"/>
      <c r="T460" s="61"/>
      <c r="V460" s="61"/>
      <c r="X460" s="61"/>
      <c r="Z460" s="61"/>
    </row>
    <row r="461" spans="16:26" ht="12.75">
      <c r="P461" s="61"/>
      <c r="R461" s="61"/>
      <c r="T461" s="61"/>
      <c r="V461" s="61"/>
      <c r="X461" s="61"/>
      <c r="Z461" s="61"/>
    </row>
    <row r="462" spans="16:26" ht="12.75">
      <c r="P462" s="61"/>
      <c r="R462" s="61"/>
      <c r="T462" s="61"/>
      <c r="V462" s="61"/>
      <c r="X462" s="61"/>
      <c r="Z462" s="61"/>
    </row>
    <row r="463" spans="16:26" ht="12.75">
      <c r="P463" s="61"/>
      <c r="R463" s="61"/>
      <c r="T463" s="61"/>
      <c r="V463" s="61"/>
      <c r="X463" s="61"/>
      <c r="Z463" s="61"/>
    </row>
    <row r="464" spans="16:26" ht="12.75">
      <c r="P464" s="61"/>
      <c r="R464" s="61"/>
      <c r="T464" s="61"/>
      <c r="V464" s="61"/>
      <c r="X464" s="61"/>
      <c r="Z464" s="61"/>
    </row>
    <row r="465" spans="16:26" ht="12.75">
      <c r="P465" s="61"/>
      <c r="R465" s="61"/>
      <c r="T465" s="61"/>
      <c r="V465" s="61"/>
      <c r="X465" s="61"/>
      <c r="Z465" s="61"/>
    </row>
    <row r="466" spans="16:26" ht="12.75">
      <c r="P466" s="61"/>
      <c r="R466" s="61"/>
      <c r="T466" s="61"/>
      <c r="V466" s="61"/>
      <c r="X466" s="61"/>
      <c r="Z466" s="61"/>
    </row>
    <row r="467" spans="16:26" ht="12.75">
      <c r="P467" s="61"/>
      <c r="R467" s="61"/>
      <c r="T467" s="61"/>
      <c r="V467" s="61"/>
      <c r="X467" s="61"/>
      <c r="Z467" s="61"/>
    </row>
    <row r="468" spans="16:26" ht="12.75">
      <c r="P468" s="61"/>
      <c r="R468" s="61"/>
      <c r="T468" s="61"/>
      <c r="V468" s="61"/>
      <c r="X468" s="61"/>
      <c r="Z468" s="61"/>
    </row>
    <row r="469" spans="16:26" ht="12.75">
      <c r="P469" s="61"/>
      <c r="R469" s="61"/>
      <c r="T469" s="61"/>
      <c r="V469" s="61"/>
      <c r="X469" s="61"/>
      <c r="Z469" s="61"/>
    </row>
    <row r="470" spans="16:26" ht="12.75">
      <c r="P470" s="61"/>
      <c r="R470" s="61"/>
      <c r="T470" s="61"/>
      <c r="V470" s="61"/>
      <c r="X470" s="61"/>
      <c r="Z470" s="61"/>
    </row>
    <row r="471" spans="16:26" ht="12.75">
      <c r="P471" s="61"/>
      <c r="R471" s="61"/>
      <c r="T471" s="61"/>
      <c r="V471" s="61"/>
      <c r="X471" s="61"/>
      <c r="Z471" s="61"/>
    </row>
    <row r="472" spans="16:26" ht="12.75">
      <c r="P472" s="61"/>
      <c r="R472" s="61"/>
      <c r="T472" s="61"/>
      <c r="V472" s="61"/>
      <c r="X472" s="61"/>
      <c r="Z472" s="61"/>
    </row>
    <row r="473" spans="16:26" ht="12.75">
      <c r="P473" s="61"/>
      <c r="R473" s="61"/>
      <c r="T473" s="61"/>
      <c r="V473" s="61"/>
      <c r="X473" s="61"/>
      <c r="Z473" s="61"/>
    </row>
    <row r="474" spans="16:26" ht="12.75">
      <c r="P474" s="61"/>
      <c r="R474" s="61"/>
      <c r="T474" s="61"/>
      <c r="V474" s="61"/>
      <c r="X474" s="61"/>
      <c r="Z474" s="61"/>
    </row>
    <row r="475" spans="16:26" ht="12.75">
      <c r="P475" s="61"/>
      <c r="R475" s="61"/>
      <c r="T475" s="61"/>
      <c r="V475" s="61"/>
      <c r="X475" s="61"/>
      <c r="Z475" s="61"/>
    </row>
    <row r="476" spans="16:26" ht="12.75">
      <c r="P476" s="61"/>
      <c r="R476" s="61"/>
      <c r="T476" s="61"/>
      <c r="V476" s="61"/>
      <c r="X476" s="61"/>
      <c r="Z476" s="61"/>
    </row>
    <row r="477" spans="16:26" ht="12.75">
      <c r="P477" s="61"/>
      <c r="R477" s="61"/>
      <c r="T477" s="61"/>
      <c r="V477" s="61"/>
      <c r="X477" s="61"/>
      <c r="Z477" s="61"/>
    </row>
    <row r="478" spans="16:26" ht="12.75">
      <c r="P478" s="61"/>
      <c r="R478" s="61"/>
      <c r="T478" s="61"/>
      <c r="V478" s="61"/>
      <c r="X478" s="61"/>
      <c r="Z478" s="61"/>
    </row>
    <row r="479" spans="16:26" ht="12.75">
      <c r="P479" s="61"/>
      <c r="R479" s="61"/>
      <c r="T479" s="61"/>
      <c r="V479" s="61"/>
      <c r="X479" s="61"/>
      <c r="Z479" s="61"/>
    </row>
    <row r="480" spans="16:26" ht="12.75">
      <c r="P480" s="61"/>
      <c r="R480" s="61"/>
      <c r="T480" s="61"/>
      <c r="V480" s="61"/>
      <c r="X480" s="61"/>
      <c r="Z480" s="61"/>
    </row>
    <row r="481" spans="16:26" ht="12.75">
      <c r="P481" s="61"/>
      <c r="R481" s="61"/>
      <c r="T481" s="61"/>
      <c r="V481" s="61"/>
      <c r="X481" s="61"/>
      <c r="Z481" s="61"/>
    </row>
    <row r="482" spans="16:26" ht="12.75">
      <c r="P482" s="61"/>
      <c r="R482" s="61"/>
      <c r="T482" s="61"/>
      <c r="V482" s="61"/>
      <c r="X482" s="61"/>
      <c r="Z482" s="61"/>
    </row>
    <row r="483" spans="16:26" ht="12.75">
      <c r="P483" s="61"/>
      <c r="R483" s="61"/>
      <c r="T483" s="61"/>
      <c r="V483" s="61"/>
      <c r="X483" s="61"/>
      <c r="Z483" s="61"/>
    </row>
    <row r="484" spans="16:26" ht="12.75">
      <c r="P484" s="61"/>
      <c r="R484" s="61"/>
      <c r="T484" s="61"/>
      <c r="V484" s="61"/>
      <c r="X484" s="61"/>
      <c r="Z484" s="61"/>
    </row>
    <row r="485" spans="16:26" ht="12.75">
      <c r="P485" s="61"/>
      <c r="R485" s="61"/>
      <c r="T485" s="61"/>
      <c r="V485" s="61"/>
      <c r="X485" s="61"/>
      <c r="Z485" s="61"/>
    </row>
    <row r="486" spans="16:26" ht="12.75">
      <c r="P486" s="61"/>
      <c r="R486" s="61"/>
      <c r="T486" s="61"/>
      <c r="V486" s="61"/>
      <c r="X486" s="61"/>
      <c r="Z486" s="61"/>
    </row>
    <row r="487" spans="16:26" ht="12.75">
      <c r="P487" s="61"/>
      <c r="R487" s="61"/>
      <c r="T487" s="61"/>
      <c r="V487" s="61"/>
      <c r="X487" s="61"/>
      <c r="Z487" s="61"/>
    </row>
    <row r="488" spans="16:26" ht="12.75">
      <c r="P488" s="61"/>
      <c r="R488" s="61"/>
      <c r="T488" s="61"/>
      <c r="V488" s="61"/>
      <c r="X488" s="61"/>
      <c r="Z488" s="61"/>
    </row>
    <row r="489" spans="16:26" ht="12.75">
      <c r="P489" s="61"/>
      <c r="R489" s="61"/>
      <c r="T489" s="61"/>
      <c r="V489" s="61"/>
      <c r="X489" s="61"/>
      <c r="Z489" s="61"/>
    </row>
    <row r="490" spans="16:26" ht="12.75">
      <c r="P490" s="61"/>
      <c r="R490" s="61"/>
      <c r="T490" s="61"/>
      <c r="V490" s="61"/>
      <c r="X490" s="61"/>
      <c r="Z490" s="61"/>
    </row>
    <row r="491" spans="16:26" ht="12.75">
      <c r="P491" s="61"/>
      <c r="R491" s="61"/>
      <c r="T491" s="61"/>
      <c r="V491" s="61"/>
      <c r="X491" s="61"/>
      <c r="Z491" s="61"/>
    </row>
    <row r="492" spans="16:26" ht="12.75">
      <c r="P492" s="61"/>
      <c r="R492" s="61"/>
      <c r="T492" s="61"/>
      <c r="V492" s="61"/>
      <c r="X492" s="61"/>
      <c r="Z492" s="61"/>
    </row>
    <row r="493" spans="16:26" ht="12.75">
      <c r="P493" s="61"/>
      <c r="R493" s="61"/>
      <c r="T493" s="61"/>
      <c r="V493" s="61"/>
      <c r="X493" s="61"/>
      <c r="Z493" s="61"/>
    </row>
    <row r="494" spans="16:26" ht="12.75">
      <c r="P494" s="61"/>
      <c r="R494" s="61"/>
      <c r="T494" s="61"/>
      <c r="V494" s="61"/>
      <c r="X494" s="61"/>
      <c r="Z494" s="61"/>
    </row>
    <row r="495" spans="16:26" ht="12.75">
      <c r="P495" s="61"/>
      <c r="R495" s="61"/>
      <c r="T495" s="61"/>
      <c r="V495" s="61"/>
      <c r="X495" s="61"/>
      <c r="Z495" s="61"/>
    </row>
    <row r="496" spans="16:26" ht="12.75">
      <c r="P496" s="61"/>
      <c r="R496" s="61"/>
      <c r="T496" s="61"/>
      <c r="V496" s="61"/>
      <c r="X496" s="61"/>
      <c r="Z496" s="61"/>
    </row>
    <row r="497" spans="16:26" ht="12.75">
      <c r="P497" s="61"/>
      <c r="R497" s="61"/>
      <c r="T497" s="61"/>
      <c r="V497" s="61"/>
      <c r="X497" s="61"/>
      <c r="Z497" s="61"/>
    </row>
    <row r="498" spans="16:26" ht="12.75">
      <c r="P498" s="61"/>
      <c r="R498" s="61"/>
      <c r="T498" s="61"/>
      <c r="V498" s="61"/>
      <c r="X498" s="61"/>
      <c r="Z498" s="61"/>
    </row>
    <row r="499" spans="16:26" ht="12.75">
      <c r="P499" s="61"/>
      <c r="R499" s="61"/>
      <c r="T499" s="61"/>
      <c r="V499" s="61"/>
      <c r="X499" s="61"/>
      <c r="Z499" s="61"/>
    </row>
    <row r="500" spans="16:26" ht="12.75">
      <c r="P500" s="61"/>
      <c r="R500" s="61"/>
      <c r="T500" s="61"/>
      <c r="V500" s="61"/>
      <c r="X500" s="61"/>
      <c r="Z500" s="61"/>
    </row>
    <row r="501" spans="16:26" ht="12.75">
      <c r="P501" s="61"/>
      <c r="R501" s="61"/>
      <c r="T501" s="61"/>
      <c r="V501" s="61"/>
      <c r="X501" s="61"/>
      <c r="Z501" s="61"/>
    </row>
    <row r="502" spans="16:26" ht="12.75">
      <c r="P502" s="61"/>
      <c r="R502" s="61"/>
      <c r="T502" s="61"/>
      <c r="V502" s="61"/>
      <c r="X502" s="61"/>
      <c r="Z502" s="61"/>
    </row>
    <row r="503" spans="16:26" ht="12.75">
      <c r="P503" s="61"/>
      <c r="R503" s="61"/>
      <c r="T503" s="61"/>
      <c r="V503" s="61"/>
      <c r="X503" s="61"/>
      <c r="Z503" s="61"/>
    </row>
    <row r="504" spans="16:26" ht="12.75">
      <c r="P504" s="61"/>
      <c r="R504" s="61"/>
      <c r="T504" s="61"/>
      <c r="V504" s="61"/>
      <c r="X504" s="61"/>
      <c r="Z504" s="61"/>
    </row>
    <row r="505" spans="16:26" ht="12.75">
      <c r="P505" s="61"/>
      <c r="R505" s="61"/>
      <c r="T505" s="61"/>
      <c r="V505" s="61"/>
      <c r="X505" s="61"/>
      <c r="Z505" s="61"/>
    </row>
    <row r="506" spans="16:26" ht="12.75">
      <c r="P506" s="61"/>
      <c r="R506" s="61"/>
      <c r="T506" s="61"/>
      <c r="V506" s="61"/>
      <c r="X506" s="61"/>
      <c r="Z506" s="61"/>
    </row>
    <row r="507" spans="16:26" ht="12.75">
      <c r="P507" s="61"/>
      <c r="R507" s="61"/>
      <c r="T507" s="61"/>
      <c r="V507" s="61"/>
      <c r="X507" s="61"/>
      <c r="Z507" s="61"/>
    </row>
    <row r="508" spans="16:26" ht="12.75">
      <c r="P508" s="61"/>
      <c r="R508" s="61"/>
      <c r="T508" s="61"/>
      <c r="V508" s="61"/>
      <c r="X508" s="61"/>
      <c r="Z508" s="61"/>
    </row>
    <row r="509" spans="16:26" ht="12.75">
      <c r="P509" s="61"/>
      <c r="R509" s="61"/>
      <c r="T509" s="61"/>
      <c r="V509" s="61"/>
      <c r="X509" s="61"/>
      <c r="Z509" s="61"/>
    </row>
    <row r="510" spans="16:26" ht="12.75">
      <c r="P510" s="61"/>
      <c r="R510" s="61"/>
      <c r="T510" s="61"/>
      <c r="V510" s="61"/>
      <c r="X510" s="61"/>
      <c r="Z510" s="61"/>
    </row>
    <row r="511" spans="16:26" ht="12.75">
      <c r="P511" s="61"/>
      <c r="R511" s="61"/>
      <c r="T511" s="61"/>
      <c r="V511" s="61"/>
      <c r="X511" s="61"/>
      <c r="Z511" s="61"/>
    </row>
    <row r="512" spans="16:26" ht="12.75">
      <c r="P512" s="61"/>
      <c r="R512" s="61"/>
      <c r="T512" s="61"/>
      <c r="V512" s="61"/>
      <c r="X512" s="61"/>
      <c r="Z512" s="61"/>
    </row>
    <row r="513" spans="16:26" ht="12.75">
      <c r="P513" s="61"/>
      <c r="R513" s="61"/>
      <c r="T513" s="61"/>
      <c r="V513" s="61"/>
      <c r="X513" s="61"/>
      <c r="Z513" s="61"/>
    </row>
    <row r="514" spans="16:26" ht="12.75">
      <c r="P514" s="61"/>
      <c r="R514" s="61"/>
      <c r="T514" s="61"/>
      <c r="V514" s="61"/>
      <c r="X514" s="61"/>
      <c r="Z514" s="61"/>
    </row>
    <row r="515" spans="16:26" ht="12.75">
      <c r="P515" s="61"/>
      <c r="R515" s="61"/>
      <c r="T515" s="61"/>
      <c r="V515" s="61"/>
      <c r="X515" s="61"/>
      <c r="Z515" s="61"/>
    </row>
    <row r="516" spans="16:26" ht="12.75">
      <c r="P516" s="61"/>
      <c r="R516" s="61"/>
      <c r="T516" s="61"/>
      <c r="V516" s="61"/>
      <c r="X516" s="61"/>
      <c r="Z516" s="61"/>
    </row>
    <row r="517" spans="16:26" ht="12.75">
      <c r="P517" s="61"/>
      <c r="R517" s="61"/>
      <c r="T517" s="61"/>
      <c r="V517" s="61"/>
      <c r="X517" s="61"/>
      <c r="Z517" s="61"/>
    </row>
    <row r="518" spans="16:26" ht="12.75">
      <c r="P518" s="61"/>
      <c r="R518" s="61"/>
      <c r="T518" s="61"/>
      <c r="V518" s="61"/>
      <c r="X518" s="61"/>
      <c r="Z518" s="61"/>
    </row>
    <row r="519" spans="16:26" ht="12.75">
      <c r="P519" s="61"/>
      <c r="R519" s="61"/>
      <c r="T519" s="61"/>
      <c r="V519" s="61"/>
      <c r="X519" s="61"/>
      <c r="Z519" s="61"/>
    </row>
    <row r="520" spans="16:26" ht="12.75">
      <c r="P520" s="61"/>
      <c r="R520" s="61"/>
      <c r="T520" s="61"/>
      <c r="V520" s="61"/>
      <c r="X520" s="61"/>
      <c r="Z520" s="61"/>
    </row>
    <row r="521" spans="16:26" ht="12.75">
      <c r="P521" s="61"/>
      <c r="R521" s="61"/>
      <c r="T521" s="61"/>
      <c r="V521" s="61"/>
      <c r="X521" s="61"/>
      <c r="Z521" s="61"/>
    </row>
    <row r="522" spans="16:26" ht="12.75">
      <c r="P522" s="61"/>
      <c r="R522" s="61"/>
      <c r="T522" s="61"/>
      <c r="V522" s="61"/>
      <c r="X522" s="61"/>
      <c r="Z522" s="61"/>
    </row>
    <row r="523" spans="16:26" ht="12.75">
      <c r="P523" s="61"/>
      <c r="R523" s="61"/>
      <c r="T523" s="61"/>
      <c r="V523" s="61"/>
      <c r="X523" s="61"/>
      <c r="Z523" s="61"/>
    </row>
    <row r="524" spans="16:26" ht="12.75">
      <c r="P524" s="61"/>
      <c r="R524" s="61"/>
      <c r="T524" s="61"/>
      <c r="V524" s="61"/>
      <c r="X524" s="61"/>
      <c r="Z524" s="61"/>
    </row>
    <row r="525" spans="16:26" ht="12.75">
      <c r="P525" s="61"/>
      <c r="R525" s="61"/>
      <c r="T525" s="61"/>
      <c r="V525" s="61"/>
      <c r="X525" s="61"/>
      <c r="Z525" s="61"/>
    </row>
    <row r="526" spans="16:26" ht="12.75">
      <c r="P526" s="61"/>
      <c r="R526" s="61"/>
      <c r="T526" s="61"/>
      <c r="V526" s="61"/>
      <c r="X526" s="61"/>
      <c r="Z526" s="61"/>
    </row>
    <row r="527" spans="16:26" ht="12.75">
      <c r="P527" s="61"/>
      <c r="R527" s="61"/>
      <c r="T527" s="61"/>
      <c r="V527" s="61"/>
      <c r="X527" s="61"/>
      <c r="Z527" s="61"/>
    </row>
    <row r="528" spans="16:26" ht="12.75">
      <c r="P528" s="61"/>
      <c r="R528" s="61"/>
      <c r="T528" s="61"/>
      <c r="V528" s="61"/>
      <c r="X528" s="61"/>
      <c r="Z528" s="61"/>
    </row>
    <row r="529" spans="16:26" ht="12.75">
      <c r="P529" s="61"/>
      <c r="R529" s="61"/>
      <c r="T529" s="61"/>
      <c r="V529" s="61"/>
      <c r="X529" s="61"/>
      <c r="Z529" s="61"/>
    </row>
    <row r="530" spans="16:26" ht="12.75">
      <c r="P530" s="61"/>
      <c r="R530" s="61"/>
      <c r="T530" s="61"/>
      <c r="V530" s="61"/>
      <c r="X530" s="61"/>
      <c r="Z530" s="61"/>
    </row>
    <row r="531" spans="16:26" ht="12.75">
      <c r="P531" s="61"/>
      <c r="R531" s="61"/>
      <c r="T531" s="61"/>
      <c r="V531" s="61"/>
      <c r="X531" s="61"/>
      <c r="Z531" s="61"/>
    </row>
    <row r="532" spans="16:26" ht="12.75">
      <c r="P532" s="61"/>
      <c r="R532" s="61"/>
      <c r="T532" s="61"/>
      <c r="V532" s="61"/>
      <c r="X532" s="61"/>
      <c r="Z532" s="61"/>
    </row>
    <row r="533" spans="16:26" ht="12.75">
      <c r="P533" s="61"/>
      <c r="R533" s="61"/>
      <c r="T533" s="61"/>
      <c r="V533" s="61"/>
      <c r="X533" s="61"/>
      <c r="Z533" s="61"/>
    </row>
    <row r="534" spans="16:26" ht="12.75">
      <c r="P534" s="61"/>
      <c r="R534" s="61"/>
      <c r="T534" s="61"/>
      <c r="V534" s="61"/>
      <c r="X534" s="61"/>
      <c r="Z534" s="61"/>
    </row>
    <row r="535" spans="16:26" ht="12.75">
      <c r="P535" s="61"/>
      <c r="R535" s="61"/>
      <c r="T535" s="61"/>
      <c r="V535" s="61"/>
      <c r="X535" s="61"/>
      <c r="Z535" s="61"/>
    </row>
    <row r="536" spans="16:26" ht="12.75">
      <c r="P536" s="61"/>
      <c r="R536" s="61"/>
      <c r="T536" s="61"/>
      <c r="V536" s="61"/>
      <c r="X536" s="61"/>
      <c r="Z536" s="61"/>
    </row>
    <row r="537" spans="16:26" ht="12.75">
      <c r="P537" s="61"/>
      <c r="R537" s="61"/>
      <c r="T537" s="61"/>
      <c r="V537" s="61"/>
      <c r="X537" s="61"/>
      <c r="Z537" s="61"/>
    </row>
    <row r="538" spans="16:26" ht="12.75">
      <c r="P538" s="61"/>
      <c r="R538" s="61"/>
      <c r="T538" s="61"/>
      <c r="V538" s="61"/>
      <c r="X538" s="61"/>
      <c r="Z538" s="61"/>
    </row>
    <row r="539" spans="16:26" ht="12.75">
      <c r="P539" s="61"/>
      <c r="R539" s="61"/>
      <c r="T539" s="61"/>
      <c r="V539" s="61"/>
      <c r="X539" s="61"/>
      <c r="Z539" s="61"/>
    </row>
    <row r="540" spans="16:26" ht="12.75">
      <c r="P540" s="61"/>
      <c r="R540" s="61"/>
      <c r="T540" s="61"/>
      <c r="V540" s="61"/>
      <c r="X540" s="61"/>
      <c r="Z540" s="61"/>
    </row>
    <row r="541" spans="16:26" ht="12.75">
      <c r="P541" s="61"/>
      <c r="R541" s="61"/>
      <c r="T541" s="61"/>
      <c r="V541" s="61"/>
      <c r="X541" s="61"/>
      <c r="Z541" s="61"/>
    </row>
    <row r="542" spans="16:26" ht="12.75">
      <c r="P542" s="61"/>
      <c r="R542" s="61"/>
      <c r="T542" s="61"/>
      <c r="V542" s="61"/>
      <c r="X542" s="61"/>
      <c r="Z542" s="61"/>
    </row>
    <row r="543" spans="16:26" ht="12.75">
      <c r="P543" s="61"/>
      <c r="R543" s="61"/>
      <c r="T543" s="61"/>
      <c r="V543" s="61"/>
      <c r="X543" s="61"/>
      <c r="Z543" s="61"/>
    </row>
    <row r="544" spans="16:26" ht="12.75">
      <c r="P544" s="61"/>
      <c r="R544" s="61"/>
      <c r="T544" s="61"/>
      <c r="V544" s="61"/>
      <c r="X544" s="61"/>
      <c r="Z544" s="61"/>
    </row>
    <row r="545" spans="16:26" ht="12.75">
      <c r="P545" s="61"/>
      <c r="R545" s="61"/>
      <c r="T545" s="61"/>
      <c r="V545" s="61"/>
      <c r="X545" s="61"/>
      <c r="Z545" s="61"/>
    </row>
    <row r="546" spans="16:26" ht="12.75">
      <c r="P546" s="61"/>
      <c r="R546" s="61"/>
      <c r="T546" s="61"/>
      <c r="V546" s="61"/>
      <c r="X546" s="61"/>
      <c r="Z546" s="61"/>
    </row>
    <row r="547" spans="16:26" ht="12.75">
      <c r="P547" s="61"/>
      <c r="R547" s="61"/>
      <c r="T547" s="61"/>
      <c r="V547" s="61"/>
      <c r="X547" s="61"/>
      <c r="Z547" s="61"/>
    </row>
    <row r="548" spans="16:26" ht="12.75">
      <c r="P548" s="61"/>
      <c r="R548" s="61"/>
      <c r="T548" s="61"/>
      <c r="V548" s="61"/>
      <c r="X548" s="61"/>
      <c r="Z548" s="61"/>
    </row>
    <row r="549" spans="16:26" ht="12.75">
      <c r="P549" s="61"/>
      <c r="R549" s="61"/>
      <c r="T549" s="61"/>
      <c r="V549" s="61"/>
      <c r="X549" s="61"/>
      <c r="Z549" s="61"/>
    </row>
    <row r="550" spans="16:26" ht="12.75">
      <c r="P550" s="61"/>
      <c r="R550" s="61"/>
      <c r="T550" s="61"/>
      <c r="V550" s="61"/>
      <c r="X550" s="61"/>
      <c r="Z550" s="61"/>
    </row>
    <row r="551" spans="16:26" ht="12.75">
      <c r="P551" s="61"/>
      <c r="R551" s="61"/>
      <c r="T551" s="61"/>
      <c r="V551" s="61"/>
      <c r="X551" s="61"/>
      <c r="Z551" s="61"/>
    </row>
    <row r="552" spans="16:26" ht="12.75">
      <c r="P552" s="61"/>
      <c r="R552" s="61"/>
      <c r="T552" s="61"/>
      <c r="V552" s="61"/>
      <c r="X552" s="61"/>
      <c r="Z552" s="61"/>
    </row>
    <row r="553" spans="16:26" ht="12.75">
      <c r="P553" s="61"/>
      <c r="R553" s="61"/>
      <c r="T553" s="61"/>
      <c r="V553" s="61"/>
      <c r="X553" s="61"/>
      <c r="Z553" s="61"/>
    </row>
    <row r="554" spans="16:26" ht="12.75">
      <c r="P554" s="61"/>
      <c r="R554" s="61"/>
      <c r="T554" s="61"/>
      <c r="V554" s="61"/>
      <c r="X554" s="61"/>
      <c r="Z554" s="61"/>
    </row>
    <row r="555" spans="16:26" ht="12.75">
      <c r="P555" s="61"/>
      <c r="R555" s="61"/>
      <c r="T555" s="61"/>
      <c r="V555" s="61"/>
      <c r="X555" s="61"/>
      <c r="Z555" s="61"/>
    </row>
    <row r="556" spans="16:26" ht="12.75">
      <c r="P556" s="61"/>
      <c r="R556" s="61"/>
      <c r="T556" s="61"/>
      <c r="V556" s="61"/>
      <c r="X556" s="61"/>
      <c r="Z556" s="61"/>
    </row>
    <row r="557" spans="16:26" ht="12.75">
      <c r="P557" s="61"/>
      <c r="R557" s="61"/>
      <c r="T557" s="61"/>
      <c r="V557" s="61"/>
      <c r="X557" s="61"/>
      <c r="Z557" s="61"/>
    </row>
    <row r="558" spans="16:26" ht="12.75">
      <c r="P558" s="61"/>
      <c r="R558" s="61"/>
      <c r="T558" s="61"/>
      <c r="V558" s="61"/>
      <c r="X558" s="61"/>
      <c r="Z558" s="61"/>
    </row>
    <row r="559" spans="16:26" ht="12.75">
      <c r="P559" s="61"/>
      <c r="R559" s="61"/>
      <c r="T559" s="61"/>
      <c r="V559" s="61"/>
      <c r="X559" s="61"/>
      <c r="Z559" s="61"/>
    </row>
    <row r="560" spans="16:26" ht="12.75">
      <c r="P560" s="61"/>
      <c r="R560" s="61"/>
      <c r="T560" s="61"/>
      <c r="V560" s="61"/>
      <c r="X560" s="61"/>
      <c r="Z560" s="61"/>
    </row>
    <row r="561" spans="16:26" ht="12.75">
      <c r="P561" s="61"/>
      <c r="R561" s="61"/>
      <c r="T561" s="61"/>
      <c r="V561" s="61"/>
      <c r="X561" s="61"/>
      <c r="Z561" s="61"/>
    </row>
    <row r="562" spans="16:26" ht="12.75">
      <c r="P562" s="61"/>
      <c r="R562" s="61"/>
      <c r="T562" s="61"/>
      <c r="V562" s="61"/>
      <c r="X562" s="61"/>
      <c r="Z562" s="61"/>
    </row>
    <row r="563" spans="16:26" ht="12.75">
      <c r="P563" s="61"/>
      <c r="R563" s="61"/>
      <c r="T563" s="61"/>
      <c r="V563" s="61"/>
      <c r="X563" s="61"/>
      <c r="Z563" s="61"/>
    </row>
    <row r="564" spans="16:26" ht="12.75">
      <c r="P564" s="61"/>
      <c r="R564" s="61"/>
      <c r="T564" s="61"/>
      <c r="V564" s="61"/>
      <c r="X564" s="61"/>
      <c r="Z564" s="61"/>
    </row>
    <row r="565" spans="16:26" ht="12.75">
      <c r="P565" s="61"/>
      <c r="R565" s="61"/>
      <c r="T565" s="61"/>
      <c r="V565" s="61"/>
      <c r="X565" s="61"/>
      <c r="Z565" s="61"/>
    </row>
    <row r="566" spans="16:26" ht="12.75">
      <c r="P566" s="61"/>
      <c r="R566" s="61"/>
      <c r="T566" s="61"/>
      <c r="V566" s="61"/>
      <c r="X566" s="61"/>
      <c r="Z566" s="61"/>
    </row>
    <row r="567" spans="16:26" ht="12.75">
      <c r="P567" s="61"/>
      <c r="R567" s="61"/>
      <c r="T567" s="61"/>
      <c r="V567" s="61"/>
      <c r="X567" s="61"/>
      <c r="Z567" s="61"/>
    </row>
    <row r="568" spans="16:26" ht="12.75">
      <c r="P568" s="61"/>
      <c r="R568" s="61"/>
      <c r="T568" s="61"/>
      <c r="V568" s="61"/>
      <c r="X568" s="61"/>
      <c r="Z568" s="61"/>
    </row>
    <row r="569" spans="16:26" ht="12.75">
      <c r="P569" s="61"/>
      <c r="R569" s="61"/>
      <c r="T569" s="61"/>
      <c r="V569" s="61"/>
      <c r="X569" s="61"/>
      <c r="Z569" s="61"/>
    </row>
    <row r="570" spans="16:26" ht="12.75">
      <c r="P570" s="61"/>
      <c r="R570" s="61"/>
      <c r="T570" s="61"/>
      <c r="V570" s="61"/>
      <c r="X570" s="61"/>
      <c r="Z570" s="61"/>
    </row>
    <row r="571" spans="16:26" ht="12.75">
      <c r="P571" s="61"/>
      <c r="R571" s="61"/>
      <c r="T571" s="61"/>
      <c r="V571" s="61"/>
      <c r="X571" s="61"/>
      <c r="Z571" s="61"/>
    </row>
    <row r="572" spans="16:26" ht="12.75">
      <c r="P572" s="61"/>
      <c r="R572" s="61"/>
      <c r="T572" s="61"/>
      <c r="V572" s="61"/>
      <c r="X572" s="61"/>
      <c r="Z572" s="61"/>
    </row>
    <row r="573" spans="16:26" ht="12.75">
      <c r="P573" s="61"/>
      <c r="R573" s="61"/>
      <c r="T573" s="61"/>
      <c r="V573" s="61"/>
      <c r="X573" s="61"/>
      <c r="Z573" s="61"/>
    </row>
    <row r="574" spans="16:26" ht="12.75">
      <c r="P574" s="61"/>
      <c r="R574" s="61"/>
      <c r="T574" s="61"/>
      <c r="V574" s="61"/>
      <c r="X574" s="61"/>
      <c r="Z574" s="61"/>
    </row>
    <row r="575" spans="16:26" ht="12.75">
      <c r="P575" s="61"/>
      <c r="R575" s="61"/>
      <c r="T575" s="61"/>
      <c r="V575" s="61"/>
      <c r="X575" s="61"/>
      <c r="Z575" s="61"/>
    </row>
    <row r="576" spans="16:26" ht="12.75">
      <c r="P576" s="61"/>
      <c r="R576" s="61"/>
      <c r="T576" s="61"/>
      <c r="V576" s="61"/>
      <c r="X576" s="61"/>
      <c r="Z576" s="61"/>
    </row>
    <row r="577" spans="16:26" ht="12.75">
      <c r="P577" s="61"/>
      <c r="R577" s="61"/>
      <c r="T577" s="61"/>
      <c r="V577" s="61"/>
      <c r="X577" s="61"/>
      <c r="Z577" s="61"/>
    </row>
    <row r="578" spans="16:26" ht="12.75">
      <c r="P578" s="61"/>
      <c r="R578" s="61"/>
      <c r="T578" s="61"/>
      <c r="V578" s="61"/>
      <c r="X578" s="61"/>
      <c r="Z578" s="61"/>
    </row>
    <row r="579" spans="16:26" ht="12.75">
      <c r="P579" s="61"/>
      <c r="R579" s="61"/>
      <c r="T579" s="61"/>
      <c r="V579" s="61"/>
      <c r="X579" s="61"/>
      <c r="Z579" s="61"/>
    </row>
    <row r="580" spans="16:26" ht="12.75">
      <c r="P580" s="61"/>
      <c r="R580" s="61"/>
      <c r="T580" s="61"/>
      <c r="V580" s="61"/>
      <c r="X580" s="61"/>
      <c r="Z580" s="61"/>
    </row>
    <row r="581" spans="16:26" ht="12.75">
      <c r="P581" s="61"/>
      <c r="R581" s="61"/>
      <c r="T581" s="61"/>
      <c r="V581" s="61"/>
      <c r="X581" s="61"/>
      <c r="Z581" s="61"/>
    </row>
    <row r="582" spans="16:26" ht="12.75">
      <c r="P582" s="61"/>
      <c r="R582" s="61"/>
      <c r="T582" s="61"/>
      <c r="V582" s="61"/>
      <c r="X582" s="61"/>
      <c r="Z582" s="61"/>
    </row>
    <row r="583" spans="16:26" ht="12.75">
      <c r="P583" s="61"/>
      <c r="R583" s="61"/>
      <c r="T583" s="61"/>
      <c r="V583" s="61"/>
      <c r="X583" s="61"/>
      <c r="Z583" s="61"/>
    </row>
    <row r="584" spans="16:26" ht="12.75">
      <c r="P584" s="61"/>
      <c r="R584" s="61"/>
      <c r="T584" s="61"/>
      <c r="V584" s="61"/>
      <c r="X584" s="61"/>
      <c r="Z584" s="61"/>
    </row>
    <row r="585" spans="16:26" ht="12.75">
      <c r="P585" s="61"/>
      <c r="R585" s="61"/>
      <c r="T585" s="61"/>
      <c r="V585" s="61"/>
      <c r="X585" s="61"/>
      <c r="Z585" s="61"/>
    </row>
    <row r="586" spans="16:26" ht="12.75">
      <c r="P586" s="61"/>
      <c r="R586" s="61"/>
      <c r="T586" s="61"/>
      <c r="V586" s="61"/>
      <c r="X586" s="61"/>
      <c r="Z586" s="61"/>
    </row>
    <row r="587" spans="16:26" ht="12.75">
      <c r="P587" s="61"/>
      <c r="R587" s="61"/>
      <c r="T587" s="61"/>
      <c r="V587" s="61"/>
      <c r="X587" s="61"/>
      <c r="Z587" s="61"/>
    </row>
    <row r="588" spans="16:26" ht="12.75">
      <c r="P588" s="61"/>
      <c r="R588" s="61"/>
      <c r="T588" s="61"/>
      <c r="V588" s="61"/>
      <c r="X588" s="61"/>
      <c r="Z588" s="61"/>
    </row>
    <row r="589" spans="16:26" ht="12.75">
      <c r="P589" s="61"/>
      <c r="R589" s="61"/>
      <c r="T589" s="61"/>
      <c r="V589" s="61"/>
      <c r="X589" s="61"/>
      <c r="Z589" s="61"/>
    </row>
    <row r="590" spans="16:26" ht="12.75">
      <c r="P590" s="61"/>
      <c r="R590" s="61"/>
      <c r="T590" s="61"/>
      <c r="V590" s="61"/>
      <c r="X590" s="61"/>
      <c r="Z590" s="61"/>
    </row>
    <row r="591" spans="16:26" ht="12.75">
      <c r="P591" s="61"/>
      <c r="R591" s="61"/>
      <c r="T591" s="61"/>
      <c r="V591" s="61"/>
      <c r="X591" s="61"/>
      <c r="Z591" s="61"/>
    </row>
    <row r="592" spans="16:26" ht="12.75">
      <c r="P592" s="61"/>
      <c r="R592" s="61"/>
      <c r="T592" s="61"/>
      <c r="V592" s="61"/>
      <c r="X592" s="61"/>
      <c r="Z592" s="61"/>
    </row>
    <row r="593" spans="16:26" ht="12.75">
      <c r="P593" s="61"/>
      <c r="R593" s="61"/>
      <c r="T593" s="61"/>
      <c r="V593" s="61"/>
      <c r="X593" s="61"/>
      <c r="Z593" s="61"/>
    </row>
    <row r="594" spans="16:26" ht="12.75">
      <c r="P594" s="61"/>
      <c r="R594" s="61"/>
      <c r="T594" s="61"/>
      <c r="V594" s="61"/>
      <c r="X594" s="61"/>
      <c r="Z594" s="61"/>
    </row>
    <row r="595" spans="16:26" ht="12.75">
      <c r="P595" s="61"/>
      <c r="R595" s="61"/>
      <c r="T595" s="61"/>
      <c r="V595" s="61"/>
      <c r="X595" s="61"/>
      <c r="Z595" s="61"/>
    </row>
    <row r="596" spans="16:26" ht="12.75">
      <c r="P596" s="61"/>
      <c r="R596" s="61"/>
      <c r="T596" s="61"/>
      <c r="V596" s="61"/>
      <c r="X596" s="61"/>
      <c r="Z596" s="61"/>
    </row>
    <row r="597" spans="16:26" ht="12.75">
      <c r="P597" s="61"/>
      <c r="R597" s="61"/>
      <c r="T597" s="61"/>
      <c r="V597" s="61"/>
      <c r="X597" s="61"/>
      <c r="Z597" s="61"/>
    </row>
    <row r="598" spans="16:26" ht="12.75">
      <c r="P598" s="61"/>
      <c r="R598" s="61"/>
      <c r="T598" s="61"/>
      <c r="V598" s="61"/>
      <c r="X598" s="61"/>
      <c r="Z598" s="61"/>
    </row>
    <row r="599" spans="16:26" ht="12.75">
      <c r="P599" s="61"/>
      <c r="R599" s="61"/>
      <c r="T599" s="61"/>
      <c r="V599" s="61"/>
      <c r="X599" s="61"/>
      <c r="Z599" s="61"/>
    </row>
    <row r="600" spans="16:26" ht="12.75">
      <c r="P600" s="61"/>
      <c r="R600" s="61"/>
      <c r="T600" s="61"/>
      <c r="V600" s="61"/>
      <c r="X600" s="61"/>
      <c r="Z600" s="61"/>
    </row>
    <row r="601" spans="16:26" ht="12.75">
      <c r="P601" s="61"/>
      <c r="R601" s="61"/>
      <c r="T601" s="61"/>
      <c r="V601" s="61"/>
      <c r="X601" s="61"/>
      <c r="Z601" s="61"/>
    </row>
    <row r="602" spans="16:26" ht="12.75">
      <c r="P602" s="61"/>
      <c r="R602" s="61"/>
      <c r="T602" s="61"/>
      <c r="V602" s="61"/>
      <c r="X602" s="61"/>
      <c r="Z602" s="61"/>
    </row>
    <row r="603" spans="16:26" ht="12.75">
      <c r="P603" s="61"/>
      <c r="R603" s="61"/>
      <c r="T603" s="61"/>
      <c r="V603" s="61"/>
      <c r="X603" s="61"/>
      <c r="Z603" s="61"/>
    </row>
    <row r="604" spans="16:26" ht="12.75">
      <c r="P604" s="61"/>
      <c r="R604" s="61"/>
      <c r="T604" s="61"/>
      <c r="V604" s="61"/>
      <c r="X604" s="61"/>
      <c r="Z604" s="61"/>
    </row>
    <row r="605" spans="16:26" ht="12.75">
      <c r="P605" s="61"/>
      <c r="R605" s="61"/>
      <c r="T605" s="61"/>
      <c r="V605" s="61"/>
      <c r="X605" s="61"/>
      <c r="Z605" s="61"/>
    </row>
    <row r="606" spans="16:26" ht="12.75">
      <c r="P606" s="61"/>
      <c r="R606" s="61"/>
      <c r="T606" s="61"/>
      <c r="V606" s="61"/>
      <c r="X606" s="61"/>
      <c r="Z606" s="61"/>
    </row>
    <row r="607" spans="16:26" ht="12.75">
      <c r="P607" s="61"/>
      <c r="R607" s="61"/>
      <c r="T607" s="61"/>
      <c r="V607" s="61"/>
      <c r="X607" s="61"/>
      <c r="Z607" s="61"/>
    </row>
    <row r="608" spans="16:26" ht="12.75">
      <c r="P608" s="61"/>
      <c r="R608" s="61"/>
      <c r="T608" s="61"/>
      <c r="V608" s="61"/>
      <c r="X608" s="61"/>
      <c r="Z608" s="61"/>
    </row>
    <row r="609" spans="16:26" ht="12.75">
      <c r="P609" s="61"/>
      <c r="R609" s="61"/>
      <c r="T609" s="61"/>
      <c r="V609" s="61"/>
      <c r="X609" s="61"/>
      <c r="Z609" s="61"/>
    </row>
    <row r="610" spans="16:26" ht="12.75">
      <c r="P610" s="61"/>
      <c r="R610" s="61"/>
      <c r="T610" s="61"/>
      <c r="V610" s="61"/>
      <c r="X610" s="61"/>
      <c r="Z610" s="61"/>
    </row>
    <row r="611" spans="16:26" ht="12.75">
      <c r="P611" s="61"/>
      <c r="R611" s="61"/>
      <c r="T611" s="61"/>
      <c r="V611" s="61"/>
      <c r="X611" s="61"/>
      <c r="Z611" s="61"/>
    </row>
    <row r="612" spans="16:26" ht="12.75">
      <c r="P612" s="61"/>
      <c r="R612" s="61"/>
      <c r="T612" s="61"/>
      <c r="V612" s="61"/>
      <c r="X612" s="61"/>
      <c r="Z612" s="61"/>
    </row>
    <row r="613" spans="16:26" ht="12.75">
      <c r="P613" s="61"/>
      <c r="R613" s="61"/>
      <c r="T613" s="61"/>
      <c r="V613" s="61"/>
      <c r="X613" s="61"/>
      <c r="Z613" s="61"/>
    </row>
    <row r="614" spans="16:26" ht="12.75">
      <c r="P614" s="61"/>
      <c r="R614" s="61"/>
      <c r="T614" s="61"/>
      <c r="V614" s="61"/>
      <c r="X614" s="61"/>
      <c r="Z614" s="61"/>
    </row>
    <row r="615" spans="16:26" ht="12.75">
      <c r="P615" s="61"/>
      <c r="R615" s="61"/>
      <c r="T615" s="61"/>
      <c r="V615" s="61"/>
      <c r="X615" s="61"/>
      <c r="Z615" s="61"/>
    </row>
    <row r="616" spans="16:26" ht="12.75">
      <c r="P616" s="61"/>
      <c r="R616" s="61"/>
      <c r="T616" s="61"/>
      <c r="V616" s="61"/>
      <c r="X616" s="61"/>
      <c r="Z616" s="61"/>
    </row>
    <row r="617" spans="16:26" ht="12.75">
      <c r="P617" s="61"/>
      <c r="R617" s="61"/>
      <c r="T617" s="61"/>
      <c r="V617" s="61"/>
      <c r="X617" s="61"/>
      <c r="Z617" s="61"/>
    </row>
    <row r="618" spans="16:26" ht="12.75">
      <c r="P618" s="61"/>
      <c r="R618" s="61"/>
      <c r="T618" s="61"/>
      <c r="V618" s="61"/>
      <c r="X618" s="61"/>
      <c r="Z618" s="61"/>
    </row>
    <row r="619" spans="16:26" ht="12.75">
      <c r="P619" s="61"/>
      <c r="R619" s="61"/>
      <c r="T619" s="61"/>
      <c r="V619" s="61"/>
      <c r="X619" s="61"/>
      <c r="Z619" s="61"/>
    </row>
    <row r="620" spans="16:26" ht="12.75">
      <c r="P620" s="61"/>
      <c r="R620" s="61"/>
      <c r="T620" s="61"/>
      <c r="V620" s="61"/>
      <c r="X620" s="61"/>
      <c r="Z620" s="61"/>
    </row>
    <row r="621" spans="16:26" ht="12.75">
      <c r="P621" s="61"/>
      <c r="R621" s="61"/>
      <c r="T621" s="61"/>
      <c r="V621" s="61"/>
      <c r="X621" s="61"/>
      <c r="Z621" s="61"/>
    </row>
    <row r="622" spans="16:26" ht="12.75">
      <c r="P622" s="61"/>
      <c r="R622" s="61"/>
      <c r="T622" s="61"/>
      <c r="V622" s="61"/>
      <c r="X622" s="61"/>
      <c r="Z622" s="61"/>
    </row>
    <row r="623" spans="16:26" ht="12.75">
      <c r="P623" s="61"/>
      <c r="R623" s="61"/>
      <c r="T623" s="61"/>
      <c r="V623" s="61"/>
      <c r="X623" s="61"/>
      <c r="Z623" s="61"/>
    </row>
    <row r="624" spans="16:26" ht="12.75">
      <c r="P624" s="61"/>
      <c r="R624" s="61"/>
      <c r="T624" s="61"/>
      <c r="V624" s="61"/>
      <c r="X624" s="61"/>
      <c r="Z624" s="61"/>
    </row>
    <row r="625" spans="16:26" ht="12.75">
      <c r="P625" s="61"/>
      <c r="R625" s="61"/>
      <c r="T625" s="61"/>
      <c r="V625" s="61"/>
      <c r="X625" s="61"/>
      <c r="Z625" s="61"/>
    </row>
    <row r="626" spans="16:26" ht="12.75">
      <c r="P626" s="61"/>
      <c r="R626" s="61"/>
      <c r="T626" s="61"/>
      <c r="V626" s="61"/>
      <c r="X626" s="61"/>
      <c r="Z626" s="61"/>
    </row>
    <row r="627" spans="16:26" ht="12.75">
      <c r="P627" s="61"/>
      <c r="R627" s="61"/>
      <c r="T627" s="61"/>
      <c r="V627" s="61"/>
      <c r="X627" s="61"/>
      <c r="Z627" s="61"/>
    </row>
    <row r="628" spans="16:26" ht="12.75">
      <c r="P628" s="61"/>
      <c r="R628" s="61"/>
      <c r="T628" s="61"/>
      <c r="V628" s="61"/>
      <c r="X628" s="61"/>
      <c r="Z628" s="61"/>
    </row>
    <row r="629" spans="16:26" ht="12.75">
      <c r="P629" s="61"/>
      <c r="R629" s="61"/>
      <c r="T629" s="61"/>
      <c r="V629" s="61"/>
      <c r="X629" s="61"/>
      <c r="Z629" s="61"/>
    </row>
    <row r="630" spans="16:26" ht="12.75">
      <c r="P630" s="61"/>
      <c r="R630" s="61"/>
      <c r="T630" s="61"/>
      <c r="V630" s="61"/>
      <c r="X630" s="61"/>
      <c r="Z630" s="61"/>
    </row>
    <row r="631" spans="16:26" ht="12.75">
      <c r="P631" s="61"/>
      <c r="R631" s="61"/>
      <c r="T631" s="61"/>
      <c r="V631" s="61"/>
      <c r="X631" s="61"/>
      <c r="Z631" s="61"/>
    </row>
    <row r="632" spans="16:26" ht="12.75">
      <c r="P632" s="61"/>
      <c r="R632" s="61"/>
      <c r="T632" s="61"/>
      <c r="V632" s="61"/>
      <c r="X632" s="61"/>
      <c r="Z632" s="61"/>
    </row>
    <row r="633" spans="16:26" ht="12.75">
      <c r="P633" s="61"/>
      <c r="R633" s="61"/>
      <c r="T633" s="61"/>
      <c r="V633" s="61"/>
      <c r="X633" s="61"/>
      <c r="Z633" s="61"/>
    </row>
    <row r="634" spans="16:26" ht="12.75">
      <c r="P634" s="61"/>
      <c r="R634" s="61"/>
      <c r="T634" s="61"/>
      <c r="V634" s="61"/>
      <c r="X634" s="61"/>
      <c r="Z634" s="61"/>
    </row>
    <row r="635" spans="16:26" ht="12.75">
      <c r="P635" s="61"/>
      <c r="R635" s="61"/>
      <c r="T635" s="61"/>
      <c r="V635" s="61"/>
      <c r="X635" s="61"/>
      <c r="Z635" s="61"/>
    </row>
    <row r="636" spans="16:26" ht="12.75">
      <c r="P636" s="61"/>
      <c r="R636" s="61"/>
      <c r="T636" s="61"/>
      <c r="V636" s="61"/>
      <c r="X636" s="61"/>
      <c r="Z636" s="61"/>
    </row>
    <row r="637" spans="16:26" ht="12.75">
      <c r="P637" s="61"/>
      <c r="R637" s="61"/>
      <c r="T637" s="61"/>
      <c r="V637" s="61"/>
      <c r="X637" s="61"/>
      <c r="Z637" s="61"/>
    </row>
    <row r="638" spans="16:26" ht="12.75">
      <c r="P638" s="61"/>
      <c r="R638" s="61"/>
      <c r="T638" s="61"/>
      <c r="V638" s="61"/>
      <c r="X638" s="61"/>
      <c r="Z638" s="61"/>
    </row>
    <row r="639" spans="16:26" ht="12.75">
      <c r="P639" s="61"/>
      <c r="R639" s="61"/>
      <c r="T639" s="61"/>
      <c r="V639" s="61"/>
      <c r="X639" s="61"/>
      <c r="Z639" s="61"/>
    </row>
    <row r="640" spans="16:26" ht="12.75">
      <c r="P640" s="61"/>
      <c r="R640" s="61"/>
      <c r="T640" s="61"/>
      <c r="V640" s="61"/>
      <c r="X640" s="61"/>
      <c r="Z640" s="61"/>
    </row>
    <row r="641" spans="16:26" ht="12.75">
      <c r="P641" s="61"/>
      <c r="R641" s="61"/>
      <c r="T641" s="61"/>
      <c r="V641" s="61"/>
      <c r="X641" s="61"/>
      <c r="Z641" s="61"/>
    </row>
    <row r="642" spans="16:26" ht="12.75">
      <c r="P642" s="61"/>
      <c r="R642" s="61"/>
      <c r="T642" s="61"/>
      <c r="V642" s="61"/>
      <c r="X642" s="61"/>
      <c r="Z642" s="61"/>
    </row>
    <row r="643" spans="16:26" ht="12.75">
      <c r="P643" s="61"/>
      <c r="R643" s="61"/>
      <c r="T643" s="61"/>
      <c r="V643" s="61"/>
      <c r="X643" s="61"/>
      <c r="Z643" s="61"/>
    </row>
    <row r="644" spans="16:26" ht="12.75">
      <c r="P644" s="61"/>
      <c r="R644" s="61"/>
      <c r="T644" s="61"/>
      <c r="V644" s="61"/>
      <c r="X644" s="61"/>
      <c r="Z644" s="61"/>
    </row>
    <row r="645" spans="16:26" ht="12.75">
      <c r="P645" s="61"/>
      <c r="R645" s="61"/>
      <c r="T645" s="61"/>
      <c r="V645" s="61"/>
      <c r="X645" s="61"/>
      <c r="Z645" s="61"/>
    </row>
    <row r="646" spans="16:26" ht="12.75">
      <c r="P646" s="61"/>
      <c r="R646" s="61"/>
      <c r="T646" s="61"/>
      <c r="V646" s="61"/>
      <c r="X646" s="61"/>
      <c r="Z646" s="61"/>
    </row>
    <row r="647" spans="16:26" ht="12.75">
      <c r="P647" s="61"/>
      <c r="R647" s="61"/>
      <c r="T647" s="61"/>
      <c r="V647" s="61"/>
      <c r="X647" s="61"/>
      <c r="Z647" s="61"/>
    </row>
    <row r="648" spans="16:26" ht="12.75">
      <c r="P648" s="61"/>
      <c r="R648" s="61"/>
      <c r="T648" s="61"/>
      <c r="V648" s="61"/>
      <c r="X648" s="61"/>
      <c r="Z648" s="61"/>
    </row>
    <row r="649" spans="16:26" ht="12.75">
      <c r="P649" s="61"/>
      <c r="R649" s="61"/>
      <c r="T649" s="61"/>
      <c r="V649" s="61"/>
      <c r="X649" s="61"/>
      <c r="Z649" s="61"/>
    </row>
    <row r="650" spans="16:26" ht="12.75">
      <c r="P650" s="61"/>
      <c r="R650" s="61"/>
      <c r="T650" s="61"/>
      <c r="V650" s="61"/>
      <c r="X650" s="61"/>
      <c r="Z650" s="61"/>
    </row>
    <row r="651" spans="16:26" ht="12.75">
      <c r="P651" s="61"/>
      <c r="R651" s="61"/>
      <c r="T651" s="61"/>
      <c r="V651" s="61"/>
      <c r="X651" s="61"/>
      <c r="Z651" s="61"/>
    </row>
    <row r="652" spans="16:26" ht="12.75">
      <c r="P652" s="61"/>
      <c r="R652" s="61"/>
      <c r="T652" s="61"/>
      <c r="V652" s="61"/>
      <c r="X652" s="61"/>
      <c r="Z652" s="61"/>
    </row>
    <row r="653" spans="16:26" ht="12.75">
      <c r="P653" s="61"/>
      <c r="R653" s="61"/>
      <c r="T653" s="61"/>
      <c r="V653" s="61"/>
      <c r="X653" s="61"/>
      <c r="Z653" s="61"/>
    </row>
    <row r="654" spans="16:26" ht="12.75">
      <c r="P654" s="61"/>
      <c r="R654" s="61"/>
      <c r="T654" s="61"/>
      <c r="V654" s="61"/>
      <c r="X654" s="61"/>
      <c r="Z654" s="61"/>
    </row>
    <row r="655" spans="16:26" ht="12.75">
      <c r="P655" s="61"/>
      <c r="R655" s="61"/>
      <c r="T655" s="61"/>
      <c r="V655" s="61"/>
      <c r="X655" s="61"/>
      <c r="Z655" s="61"/>
    </row>
    <row r="656" spans="16:26" ht="12.75">
      <c r="P656" s="61"/>
      <c r="R656" s="61"/>
      <c r="T656" s="61"/>
      <c r="V656" s="61"/>
      <c r="X656" s="61"/>
      <c r="Z656" s="61"/>
    </row>
    <row r="657" spans="16:26" ht="12.75">
      <c r="P657" s="61"/>
      <c r="R657" s="61"/>
      <c r="T657" s="61"/>
      <c r="V657" s="61"/>
      <c r="X657" s="61"/>
      <c r="Z657" s="61"/>
    </row>
    <row r="658" spans="16:26" ht="12.75">
      <c r="P658" s="61"/>
      <c r="R658" s="61"/>
      <c r="T658" s="61"/>
      <c r="V658" s="61"/>
      <c r="X658" s="61"/>
      <c r="Z658" s="61"/>
    </row>
    <row r="659" spans="16:26" ht="12.75">
      <c r="P659" s="61"/>
      <c r="R659" s="61"/>
      <c r="T659" s="61"/>
      <c r="V659" s="61"/>
      <c r="X659" s="61"/>
      <c r="Z659" s="61"/>
    </row>
    <row r="660" spans="16:26" ht="12.75">
      <c r="P660" s="61"/>
      <c r="R660" s="61"/>
      <c r="T660" s="61"/>
      <c r="V660" s="61"/>
      <c r="X660" s="61"/>
      <c r="Z660" s="61"/>
    </row>
    <row r="661" spans="16:26" ht="12.75">
      <c r="P661" s="61"/>
      <c r="R661" s="61"/>
      <c r="T661" s="61"/>
      <c r="V661" s="61"/>
      <c r="X661" s="61"/>
      <c r="Z661" s="61"/>
    </row>
    <row r="662" spans="16:26" ht="12.75">
      <c r="P662" s="61"/>
      <c r="R662" s="61"/>
      <c r="T662" s="61"/>
      <c r="V662" s="61"/>
      <c r="X662" s="61"/>
      <c r="Z662" s="61"/>
    </row>
    <row r="663" spans="16:26" ht="12.75">
      <c r="P663" s="61"/>
      <c r="R663" s="61"/>
      <c r="T663" s="61"/>
      <c r="V663" s="61"/>
      <c r="X663" s="61"/>
      <c r="Z663" s="61"/>
    </row>
    <row r="664" spans="16:26" ht="12.75">
      <c r="P664" s="61"/>
      <c r="R664" s="61"/>
      <c r="T664" s="61"/>
      <c r="V664" s="61"/>
      <c r="X664" s="61"/>
      <c r="Z664" s="61"/>
    </row>
    <row r="665" spans="16:26" ht="12.75">
      <c r="P665" s="61"/>
      <c r="R665" s="61"/>
      <c r="T665" s="61"/>
      <c r="V665" s="61"/>
      <c r="X665" s="61"/>
      <c r="Z665" s="61"/>
    </row>
    <row r="666" spans="16:26" ht="12.75">
      <c r="P666" s="61"/>
      <c r="R666" s="61"/>
      <c r="T666" s="61"/>
      <c r="V666" s="61"/>
      <c r="X666" s="61"/>
      <c r="Z666" s="61"/>
    </row>
    <row r="667" spans="16:26" ht="12.75">
      <c r="P667" s="61"/>
      <c r="R667" s="61"/>
      <c r="T667" s="61"/>
      <c r="V667" s="61"/>
      <c r="X667" s="61"/>
      <c r="Z667" s="61"/>
    </row>
    <row r="668" spans="16:26" ht="12.75">
      <c r="P668" s="61"/>
      <c r="R668" s="61"/>
      <c r="T668" s="61"/>
      <c r="V668" s="61"/>
      <c r="X668" s="61"/>
      <c r="Z668" s="61"/>
    </row>
    <row r="669" spans="16:26" ht="12.75">
      <c r="P669" s="61"/>
      <c r="R669" s="61"/>
      <c r="T669" s="61"/>
      <c r="V669" s="61"/>
      <c r="X669" s="61"/>
      <c r="Z669" s="61"/>
    </row>
    <row r="670" spans="16:26" ht="12.75">
      <c r="P670" s="61"/>
      <c r="R670" s="61"/>
      <c r="T670" s="61"/>
      <c r="V670" s="61"/>
      <c r="X670" s="61"/>
      <c r="Z670" s="61"/>
    </row>
    <row r="671" spans="16:26" ht="12.75">
      <c r="P671" s="61"/>
      <c r="R671" s="61"/>
      <c r="T671" s="61"/>
      <c r="V671" s="61"/>
      <c r="X671" s="61"/>
      <c r="Z671" s="61"/>
    </row>
    <row r="672" spans="16:26" ht="12.75">
      <c r="P672" s="61"/>
      <c r="R672" s="61"/>
      <c r="T672" s="61"/>
      <c r="V672" s="61"/>
      <c r="X672" s="61"/>
      <c r="Z672" s="61"/>
    </row>
    <row r="673" spans="16:26" ht="12.75">
      <c r="P673" s="61"/>
      <c r="R673" s="61"/>
      <c r="T673" s="61"/>
      <c r="V673" s="61"/>
      <c r="X673" s="61"/>
      <c r="Z673" s="61"/>
    </row>
    <row r="674" spans="16:26" ht="12.75">
      <c r="P674" s="61"/>
      <c r="R674" s="61"/>
      <c r="T674" s="61"/>
      <c r="V674" s="61"/>
      <c r="X674" s="61"/>
      <c r="Z674" s="61"/>
    </row>
    <row r="675" spans="16:26" ht="12.75">
      <c r="P675" s="61"/>
      <c r="R675" s="61"/>
      <c r="T675" s="61"/>
      <c r="V675" s="61"/>
      <c r="X675" s="61"/>
      <c r="Z675" s="61"/>
    </row>
    <row r="676" spans="16:26" ht="12.75">
      <c r="P676" s="61"/>
      <c r="R676" s="61"/>
      <c r="T676" s="61"/>
      <c r="V676" s="61"/>
      <c r="X676" s="61"/>
      <c r="Z676" s="61"/>
    </row>
    <row r="677" spans="16:26" ht="12.75">
      <c r="P677" s="61"/>
      <c r="R677" s="61"/>
      <c r="T677" s="61"/>
      <c r="V677" s="61"/>
      <c r="X677" s="61"/>
      <c r="Z677" s="61"/>
    </row>
    <row r="678" spans="16:26" ht="12.75">
      <c r="P678" s="61"/>
      <c r="R678" s="61"/>
      <c r="T678" s="61"/>
      <c r="V678" s="61"/>
      <c r="X678" s="61"/>
      <c r="Z678" s="61"/>
    </row>
    <row r="679" spans="16:26" ht="12.75">
      <c r="P679" s="61"/>
      <c r="R679" s="61"/>
      <c r="T679" s="61"/>
      <c r="V679" s="61"/>
      <c r="X679" s="61"/>
      <c r="Z679" s="61"/>
    </row>
    <row r="680" spans="16:26" ht="12.75">
      <c r="P680" s="61"/>
      <c r="R680" s="61"/>
      <c r="T680" s="61"/>
      <c r="V680" s="61"/>
      <c r="X680" s="61"/>
      <c r="Z680" s="61"/>
    </row>
    <row r="681" spans="16:26" ht="12.75">
      <c r="P681" s="61"/>
      <c r="R681" s="61"/>
      <c r="T681" s="61"/>
      <c r="V681" s="61"/>
      <c r="X681" s="61"/>
      <c r="Z681" s="61"/>
    </row>
    <row r="682" spans="16:26" ht="12.75">
      <c r="P682" s="61"/>
      <c r="R682" s="61"/>
      <c r="T682" s="61"/>
      <c r="V682" s="61"/>
      <c r="X682" s="61"/>
      <c r="Z682" s="61"/>
    </row>
    <row r="683" spans="16:26" ht="12.75">
      <c r="P683" s="61"/>
      <c r="R683" s="61"/>
      <c r="T683" s="61"/>
      <c r="V683" s="61"/>
      <c r="X683" s="61"/>
      <c r="Z683" s="61"/>
    </row>
    <row r="684" spans="16:26" ht="12.75">
      <c r="P684" s="61"/>
      <c r="R684" s="61"/>
      <c r="T684" s="61"/>
      <c r="V684" s="61"/>
      <c r="X684" s="61"/>
      <c r="Z684" s="61"/>
    </row>
    <row r="685" spans="16:26" ht="12.75">
      <c r="P685" s="61"/>
      <c r="R685" s="61"/>
      <c r="T685" s="61"/>
      <c r="V685" s="61"/>
      <c r="X685" s="61"/>
      <c r="Z685" s="61"/>
    </row>
    <row r="686" spans="16:26" ht="12.75">
      <c r="P686" s="61"/>
      <c r="R686" s="61"/>
      <c r="T686" s="61"/>
      <c r="V686" s="61"/>
      <c r="X686" s="61"/>
      <c r="Z686" s="61"/>
    </row>
    <row r="687" spans="16:26" ht="12.75">
      <c r="P687" s="61"/>
      <c r="R687" s="61"/>
      <c r="T687" s="61"/>
      <c r="V687" s="61"/>
      <c r="X687" s="61"/>
      <c r="Z687" s="61"/>
    </row>
    <row r="688" spans="16:26" ht="12.75">
      <c r="P688" s="61"/>
      <c r="R688" s="61"/>
      <c r="T688" s="61"/>
      <c r="V688" s="61"/>
      <c r="X688" s="61"/>
      <c r="Z688" s="61"/>
    </row>
    <row r="689" spans="16:26" ht="12.75">
      <c r="P689" s="61"/>
      <c r="R689" s="61"/>
      <c r="T689" s="61"/>
      <c r="V689" s="61"/>
      <c r="X689" s="61"/>
      <c r="Z689" s="61"/>
    </row>
    <row r="690" spans="16:26" ht="12.75">
      <c r="P690" s="61"/>
      <c r="R690" s="61"/>
      <c r="T690" s="61"/>
      <c r="V690" s="61"/>
      <c r="X690" s="61"/>
      <c r="Z690" s="61"/>
    </row>
    <row r="691" spans="16:26" ht="12.75">
      <c r="P691" s="61"/>
      <c r="R691" s="61"/>
      <c r="T691" s="61"/>
      <c r="V691" s="61"/>
      <c r="X691" s="61"/>
      <c r="Z691" s="61"/>
    </row>
    <row r="692" spans="16:26" ht="12.75">
      <c r="P692" s="61"/>
      <c r="R692" s="61"/>
      <c r="T692" s="61"/>
      <c r="V692" s="61"/>
      <c r="X692" s="61"/>
      <c r="Z692" s="61"/>
    </row>
    <row r="693" spans="16:26" ht="12.75">
      <c r="P693" s="61"/>
      <c r="R693" s="61"/>
      <c r="T693" s="61"/>
      <c r="V693" s="61"/>
      <c r="X693" s="61"/>
      <c r="Z693" s="61"/>
    </row>
    <row r="694" spans="16:26" ht="12.75">
      <c r="P694" s="61"/>
      <c r="R694" s="61"/>
      <c r="T694" s="61"/>
      <c r="V694" s="61"/>
      <c r="X694" s="61"/>
      <c r="Z694" s="61"/>
    </row>
    <row r="695" spans="16:26" ht="12.75">
      <c r="P695" s="61"/>
      <c r="R695" s="61"/>
      <c r="T695" s="61"/>
      <c r="V695" s="61"/>
      <c r="X695" s="61"/>
      <c r="Z695" s="61"/>
    </row>
    <row r="696" spans="16:26" ht="12.75">
      <c r="P696" s="61"/>
      <c r="R696" s="61"/>
      <c r="T696" s="61"/>
      <c r="V696" s="61"/>
      <c r="X696" s="61"/>
      <c r="Z696" s="61"/>
    </row>
    <row r="697" spans="16:26" ht="12.75">
      <c r="P697" s="61"/>
      <c r="R697" s="61"/>
      <c r="T697" s="61"/>
      <c r="V697" s="61"/>
      <c r="X697" s="61"/>
      <c r="Z697" s="61"/>
    </row>
    <row r="698" spans="16:26" ht="12.75">
      <c r="P698" s="61"/>
      <c r="R698" s="61"/>
      <c r="T698" s="61"/>
      <c r="V698" s="61"/>
      <c r="X698" s="61"/>
      <c r="Z698" s="61"/>
    </row>
    <row r="699" spans="16:26" ht="12.75">
      <c r="P699" s="61"/>
      <c r="R699" s="61"/>
      <c r="T699" s="61"/>
      <c r="V699" s="61"/>
      <c r="X699" s="61"/>
      <c r="Z699" s="61"/>
    </row>
    <row r="700" spans="16:26" ht="12.75">
      <c r="P700" s="61"/>
      <c r="R700" s="61"/>
      <c r="T700" s="61"/>
      <c r="V700" s="61"/>
      <c r="X700" s="61"/>
      <c r="Z700" s="61"/>
    </row>
    <row r="701" spans="16:26" ht="12.75">
      <c r="P701" s="61"/>
      <c r="R701" s="61"/>
      <c r="T701" s="61"/>
      <c r="V701" s="61"/>
      <c r="X701" s="61"/>
      <c r="Z701" s="61"/>
    </row>
    <row r="702" spans="16:26" ht="12.75">
      <c r="P702" s="61"/>
      <c r="R702" s="61"/>
      <c r="T702" s="61"/>
      <c r="V702" s="61"/>
      <c r="X702" s="61"/>
      <c r="Z702" s="61"/>
    </row>
    <row r="703" spans="16:26" ht="12.75">
      <c r="P703" s="61"/>
      <c r="R703" s="61"/>
      <c r="T703" s="61"/>
      <c r="V703" s="61"/>
      <c r="X703" s="61"/>
      <c r="Z703" s="61"/>
    </row>
    <row r="704" spans="16:26" ht="12.75">
      <c r="P704" s="61"/>
      <c r="R704" s="61"/>
      <c r="T704" s="61"/>
      <c r="V704" s="61"/>
      <c r="X704" s="61"/>
      <c r="Z704" s="61"/>
    </row>
    <row r="705" spans="16:26" ht="12.75">
      <c r="P705" s="61"/>
      <c r="R705" s="61"/>
      <c r="T705" s="61"/>
      <c r="V705" s="61"/>
      <c r="X705" s="61"/>
      <c r="Z705" s="61"/>
    </row>
    <row r="706" spans="16:26" ht="12.75">
      <c r="P706" s="61"/>
      <c r="R706" s="61"/>
      <c r="T706" s="61"/>
      <c r="V706" s="61"/>
      <c r="X706" s="61"/>
      <c r="Z706" s="61"/>
    </row>
    <row r="707" spans="16:26" ht="12.75">
      <c r="P707" s="61"/>
      <c r="R707" s="61"/>
      <c r="T707" s="61"/>
      <c r="V707" s="61"/>
      <c r="X707" s="61"/>
      <c r="Z707" s="61"/>
    </row>
    <row r="708" spans="16:26" ht="12.75">
      <c r="P708" s="61"/>
      <c r="R708" s="61"/>
      <c r="T708" s="61"/>
      <c r="V708" s="61"/>
      <c r="X708" s="61"/>
      <c r="Z708" s="61"/>
    </row>
    <row r="709" spans="16:26" ht="12.75">
      <c r="P709" s="61"/>
      <c r="R709" s="61"/>
      <c r="T709" s="61"/>
      <c r="V709" s="61"/>
      <c r="X709" s="61"/>
      <c r="Z709" s="61"/>
    </row>
    <row r="710" spans="16:26" ht="12.75">
      <c r="P710" s="61"/>
      <c r="R710" s="61"/>
      <c r="T710" s="61"/>
      <c r="V710" s="61"/>
      <c r="X710" s="61"/>
      <c r="Z710" s="61"/>
    </row>
    <row r="711" spans="16:26" ht="12.75">
      <c r="P711" s="61"/>
      <c r="R711" s="61"/>
      <c r="T711" s="61"/>
      <c r="V711" s="61"/>
      <c r="X711" s="61"/>
      <c r="Z711" s="61"/>
    </row>
    <row r="712" spans="16:26" ht="12.75">
      <c r="P712" s="61"/>
      <c r="R712" s="61"/>
      <c r="T712" s="61"/>
      <c r="V712" s="61"/>
      <c r="X712" s="61"/>
      <c r="Z712" s="61"/>
    </row>
    <row r="713" spans="16:26" ht="12.75">
      <c r="P713" s="61"/>
      <c r="R713" s="61"/>
      <c r="T713" s="61"/>
      <c r="V713" s="61"/>
      <c r="X713" s="61"/>
      <c r="Z713" s="61"/>
    </row>
    <row r="714" spans="16:26" ht="12.75">
      <c r="P714" s="61"/>
      <c r="R714" s="61"/>
      <c r="T714" s="61"/>
      <c r="V714" s="61"/>
      <c r="X714" s="61"/>
      <c r="Z714" s="61"/>
    </row>
    <row r="715" spans="16:26" ht="12.75">
      <c r="P715" s="61"/>
      <c r="R715" s="61"/>
      <c r="T715" s="61"/>
      <c r="V715" s="61"/>
      <c r="X715" s="61"/>
      <c r="Z715" s="61"/>
    </row>
    <row r="716" spans="16:26" ht="12.75">
      <c r="P716" s="61"/>
      <c r="R716" s="61"/>
      <c r="T716" s="61"/>
      <c r="V716" s="61"/>
      <c r="X716" s="61"/>
      <c r="Z716" s="61"/>
    </row>
    <row r="717" spans="16:26" ht="12.75">
      <c r="P717" s="61"/>
      <c r="R717" s="61"/>
      <c r="T717" s="61"/>
      <c r="V717" s="61"/>
      <c r="X717" s="61"/>
      <c r="Z717" s="61"/>
    </row>
    <row r="718" spans="16:26" ht="12.75">
      <c r="P718" s="61"/>
      <c r="R718" s="61"/>
      <c r="T718" s="61"/>
      <c r="V718" s="61"/>
      <c r="X718" s="61"/>
      <c r="Z718" s="61"/>
    </row>
    <row r="719" spans="16:26" ht="12.75">
      <c r="P719" s="61"/>
      <c r="R719" s="61"/>
      <c r="T719" s="61"/>
      <c r="V719" s="61"/>
      <c r="X719" s="61"/>
      <c r="Z719" s="61"/>
    </row>
    <row r="720" spans="16:26" ht="12.75">
      <c r="P720" s="61"/>
      <c r="R720" s="61"/>
      <c r="T720" s="61"/>
      <c r="V720" s="61"/>
      <c r="X720" s="61"/>
      <c r="Z720" s="61"/>
    </row>
    <row r="721" spans="16:26" ht="12.75">
      <c r="P721" s="61"/>
      <c r="R721" s="61"/>
      <c r="T721" s="61"/>
      <c r="V721" s="61"/>
      <c r="X721" s="61"/>
      <c r="Z721" s="61"/>
    </row>
    <row r="722" spans="16:26" ht="12.75">
      <c r="P722" s="61"/>
      <c r="R722" s="61"/>
      <c r="T722" s="61"/>
      <c r="V722" s="61"/>
      <c r="X722" s="61"/>
      <c r="Z722" s="61"/>
    </row>
    <row r="723" spans="16:26" ht="12.75">
      <c r="P723" s="61"/>
      <c r="R723" s="61"/>
      <c r="T723" s="61"/>
      <c r="V723" s="61"/>
      <c r="X723" s="61"/>
      <c r="Z723" s="61"/>
    </row>
    <row r="724" spans="16:26" ht="12.75">
      <c r="P724" s="61"/>
      <c r="R724" s="61"/>
      <c r="T724" s="61"/>
      <c r="V724" s="61"/>
      <c r="X724" s="61"/>
      <c r="Z724" s="61"/>
    </row>
    <row r="725" spans="16:26" ht="12.75">
      <c r="P725" s="61"/>
      <c r="R725" s="61"/>
      <c r="T725" s="61"/>
      <c r="V725" s="61"/>
      <c r="X725" s="61"/>
      <c r="Z725" s="61"/>
    </row>
    <row r="726" spans="16:26" ht="12.75">
      <c r="P726" s="61"/>
      <c r="R726" s="61"/>
      <c r="T726" s="61"/>
      <c r="V726" s="61"/>
      <c r="X726" s="61"/>
      <c r="Z726" s="61"/>
    </row>
    <row r="727" spans="16:26" ht="12.75">
      <c r="P727" s="61"/>
      <c r="R727" s="61"/>
      <c r="T727" s="61"/>
      <c r="V727" s="61"/>
      <c r="X727" s="61"/>
      <c r="Z727" s="61"/>
    </row>
    <row r="728" spans="16:26" ht="12.75">
      <c r="P728" s="61"/>
      <c r="R728" s="61"/>
      <c r="T728" s="61"/>
      <c r="V728" s="61"/>
      <c r="X728" s="61"/>
      <c r="Z728" s="61"/>
    </row>
    <row r="729" spans="16:26" ht="12.75">
      <c r="P729" s="61"/>
      <c r="R729" s="61"/>
      <c r="T729" s="61"/>
      <c r="V729" s="61"/>
      <c r="X729" s="61"/>
      <c r="Z729" s="61"/>
    </row>
    <row r="730" spans="16:26" ht="12.75">
      <c r="P730" s="61"/>
      <c r="R730" s="61"/>
      <c r="T730" s="61"/>
      <c r="V730" s="61"/>
      <c r="X730" s="61"/>
      <c r="Z730" s="61"/>
    </row>
    <row r="731" spans="16:26" ht="12.75">
      <c r="P731" s="61"/>
      <c r="R731" s="61"/>
      <c r="T731" s="61"/>
      <c r="V731" s="61"/>
      <c r="X731" s="61"/>
      <c r="Z731" s="61"/>
    </row>
    <row r="732" spans="16:26" ht="12.75">
      <c r="P732" s="61"/>
      <c r="R732" s="61"/>
      <c r="T732" s="61"/>
      <c r="V732" s="61"/>
      <c r="X732" s="61"/>
      <c r="Z732" s="61"/>
    </row>
    <row r="733" spans="16:26" ht="12.75">
      <c r="P733" s="61"/>
      <c r="R733" s="61"/>
      <c r="T733" s="61"/>
      <c r="V733" s="61"/>
      <c r="X733" s="61"/>
      <c r="Z733" s="61"/>
    </row>
    <row r="734" spans="16:26" ht="12.75">
      <c r="P734" s="61"/>
      <c r="R734" s="61"/>
      <c r="T734" s="61"/>
      <c r="V734" s="61"/>
      <c r="X734" s="61"/>
      <c r="Z734" s="61"/>
    </row>
    <row r="735" spans="16:26" ht="12.75">
      <c r="P735" s="61"/>
      <c r="R735" s="61"/>
      <c r="T735" s="61"/>
      <c r="V735" s="61"/>
      <c r="X735" s="61"/>
      <c r="Z735" s="61"/>
    </row>
    <row r="736" spans="16:26" ht="12.75">
      <c r="P736" s="61"/>
      <c r="R736" s="61"/>
      <c r="T736" s="61"/>
      <c r="V736" s="61"/>
      <c r="X736" s="61"/>
      <c r="Z736" s="61"/>
    </row>
    <row r="737" spans="16:26" ht="12.75">
      <c r="P737" s="61"/>
      <c r="R737" s="61"/>
      <c r="T737" s="61"/>
      <c r="V737" s="61"/>
      <c r="X737" s="61"/>
      <c r="Z737" s="61"/>
    </row>
    <row r="738" spans="16:26" ht="12.75">
      <c r="P738" s="61"/>
      <c r="R738" s="61"/>
      <c r="T738" s="61"/>
      <c r="V738" s="61"/>
      <c r="X738" s="61"/>
      <c r="Z738" s="61"/>
    </row>
    <row r="739" spans="16:26" ht="12.75">
      <c r="P739" s="61"/>
      <c r="R739" s="61"/>
      <c r="T739" s="61"/>
      <c r="V739" s="61"/>
      <c r="X739" s="61"/>
      <c r="Z739" s="61"/>
    </row>
    <row r="740" spans="16:26" ht="12.75">
      <c r="P740" s="61"/>
      <c r="R740" s="61"/>
      <c r="T740" s="61"/>
      <c r="V740" s="61"/>
      <c r="X740" s="61"/>
      <c r="Z740" s="61"/>
    </row>
    <row r="741" spans="16:26" ht="12.75">
      <c r="P741" s="61"/>
      <c r="R741" s="61"/>
      <c r="T741" s="61"/>
      <c r="V741" s="61"/>
      <c r="X741" s="61"/>
      <c r="Z741" s="61"/>
    </row>
    <row r="742" spans="16:26" ht="12.75">
      <c r="P742" s="61"/>
      <c r="R742" s="61"/>
      <c r="T742" s="61"/>
      <c r="V742" s="61"/>
      <c r="X742" s="61"/>
      <c r="Z742" s="61"/>
    </row>
    <row r="743" spans="16:26" ht="12.75">
      <c r="P743" s="61"/>
      <c r="R743" s="61"/>
      <c r="T743" s="61"/>
      <c r="V743" s="61"/>
      <c r="X743" s="61"/>
      <c r="Z743" s="61"/>
    </row>
    <row r="744" spans="16:26" ht="12.75">
      <c r="P744" s="61"/>
      <c r="R744" s="61"/>
      <c r="T744" s="61"/>
      <c r="V744" s="61"/>
      <c r="X744" s="61"/>
      <c r="Z744" s="61"/>
    </row>
    <row r="745" spans="16:26" ht="12.75">
      <c r="P745" s="61"/>
      <c r="R745" s="61"/>
      <c r="T745" s="61"/>
      <c r="V745" s="61"/>
      <c r="X745" s="61"/>
      <c r="Z745" s="61"/>
    </row>
    <row r="746" spans="16:26" ht="12.75">
      <c r="P746" s="61"/>
      <c r="R746" s="61"/>
      <c r="T746" s="61"/>
      <c r="V746" s="61"/>
      <c r="X746" s="61"/>
      <c r="Z746" s="61"/>
    </row>
    <row r="747" spans="16:26" ht="12.75">
      <c r="P747" s="61"/>
      <c r="R747" s="61"/>
      <c r="T747" s="61"/>
      <c r="V747" s="61"/>
      <c r="X747" s="61"/>
      <c r="Z747" s="61"/>
    </row>
    <row r="748" spans="16:26" ht="12.75">
      <c r="P748" s="61"/>
      <c r="R748" s="61"/>
      <c r="T748" s="61"/>
      <c r="V748" s="61"/>
      <c r="X748" s="61"/>
      <c r="Z748" s="61"/>
    </row>
    <row r="749" spans="16:26" ht="12.75">
      <c r="P749" s="61"/>
      <c r="R749" s="61"/>
      <c r="T749" s="61"/>
      <c r="V749" s="61"/>
      <c r="X749" s="61"/>
      <c r="Z749" s="61"/>
    </row>
    <row r="750" spans="16:26" ht="12.75">
      <c r="P750" s="61"/>
      <c r="R750" s="61"/>
      <c r="T750" s="61"/>
      <c r="V750" s="61"/>
      <c r="X750" s="61"/>
      <c r="Z750" s="61"/>
    </row>
    <row r="751" spans="16:26" ht="12.75">
      <c r="P751" s="61"/>
      <c r="R751" s="61"/>
      <c r="T751" s="61"/>
      <c r="V751" s="61"/>
      <c r="X751" s="61"/>
      <c r="Z751" s="61"/>
    </row>
    <row r="752" spans="16:26" ht="12.75">
      <c r="P752" s="61"/>
      <c r="R752" s="61"/>
      <c r="T752" s="61"/>
      <c r="V752" s="61"/>
      <c r="X752" s="61"/>
      <c r="Z752" s="61"/>
    </row>
    <row r="753" spans="16:26" ht="12.75">
      <c r="P753" s="61"/>
      <c r="R753" s="61"/>
      <c r="T753" s="61"/>
      <c r="V753" s="61"/>
      <c r="X753" s="61"/>
      <c r="Z753" s="61"/>
    </row>
    <row r="754" spans="16:26" ht="12.75">
      <c r="P754" s="61"/>
      <c r="R754" s="61"/>
      <c r="T754" s="61"/>
      <c r="V754" s="61"/>
      <c r="X754" s="61"/>
      <c r="Z754" s="61"/>
    </row>
    <row r="755" spans="16:26" ht="12.75">
      <c r="P755" s="61"/>
      <c r="R755" s="61"/>
      <c r="T755" s="61"/>
      <c r="V755" s="61"/>
      <c r="X755" s="61"/>
      <c r="Z755" s="61"/>
    </row>
    <row r="756" spans="16:26" ht="12.75">
      <c r="P756" s="61"/>
      <c r="R756" s="61"/>
      <c r="T756" s="61"/>
      <c r="V756" s="61"/>
      <c r="X756" s="61"/>
      <c r="Z756" s="61"/>
    </row>
    <row r="757" spans="16:26" ht="12.75">
      <c r="P757" s="61"/>
      <c r="R757" s="61"/>
      <c r="T757" s="61"/>
      <c r="V757" s="61"/>
      <c r="X757" s="61"/>
      <c r="Z757" s="61"/>
    </row>
    <row r="758" spans="16:26" ht="12.75">
      <c r="P758" s="61"/>
      <c r="R758" s="61"/>
      <c r="T758" s="61"/>
      <c r="V758" s="61"/>
      <c r="X758" s="61"/>
      <c r="Z758" s="61"/>
    </row>
    <row r="759" spans="16:26" ht="12.75">
      <c r="P759" s="61"/>
      <c r="R759" s="61"/>
      <c r="T759" s="61"/>
      <c r="V759" s="61"/>
      <c r="X759" s="61"/>
      <c r="Z759" s="61"/>
    </row>
    <row r="760" spans="16:26" ht="12.75">
      <c r="P760" s="61"/>
      <c r="R760" s="61"/>
      <c r="T760" s="61"/>
      <c r="V760" s="61"/>
      <c r="X760" s="61"/>
      <c r="Z760" s="61"/>
    </row>
    <row r="761" spans="16:26" ht="12.75">
      <c r="P761" s="61"/>
      <c r="R761" s="61"/>
      <c r="T761" s="61"/>
      <c r="V761" s="61"/>
      <c r="X761" s="61"/>
      <c r="Z761" s="61"/>
    </row>
    <row r="762" spans="16:26" ht="12.75">
      <c r="P762" s="61"/>
      <c r="R762" s="61"/>
      <c r="T762" s="61"/>
      <c r="V762" s="61"/>
      <c r="X762" s="61"/>
      <c r="Z762" s="61"/>
    </row>
    <row r="763" spans="16:26" ht="12.75">
      <c r="P763" s="61"/>
      <c r="R763" s="61"/>
      <c r="T763" s="61"/>
      <c r="V763" s="61"/>
      <c r="X763" s="61"/>
      <c r="Z763" s="61"/>
    </row>
    <row r="764" spans="16:26" ht="12.75">
      <c r="P764" s="61"/>
      <c r="R764" s="61"/>
      <c r="T764" s="61"/>
      <c r="V764" s="61"/>
      <c r="X764" s="61"/>
      <c r="Z764" s="61"/>
    </row>
    <row r="765" spans="16:26" ht="12.75">
      <c r="P765" s="61"/>
      <c r="R765" s="61"/>
      <c r="T765" s="61"/>
      <c r="V765" s="61"/>
      <c r="X765" s="61"/>
      <c r="Z765" s="61"/>
    </row>
    <row r="766" spans="16:26" ht="12.75">
      <c r="P766" s="61"/>
      <c r="R766" s="61"/>
      <c r="T766" s="61"/>
      <c r="V766" s="61"/>
      <c r="X766" s="61"/>
      <c r="Z766" s="61"/>
    </row>
    <row r="767" spans="16:26" ht="12.75">
      <c r="P767" s="61"/>
      <c r="R767" s="61"/>
      <c r="T767" s="61"/>
      <c r="V767" s="61"/>
      <c r="X767" s="61"/>
      <c r="Z767" s="61"/>
    </row>
    <row r="768" spans="16:26" ht="12.75">
      <c r="P768" s="61"/>
      <c r="R768" s="61"/>
      <c r="T768" s="61"/>
      <c r="V768" s="61"/>
      <c r="X768" s="61"/>
      <c r="Z768" s="61"/>
    </row>
    <row r="769" spans="16:26" ht="12.75">
      <c r="P769" s="61"/>
      <c r="R769" s="61"/>
      <c r="T769" s="61"/>
      <c r="V769" s="61"/>
      <c r="X769" s="61"/>
      <c r="Z769" s="61"/>
    </row>
    <row r="770" spans="16:26" ht="12.75">
      <c r="P770" s="61"/>
      <c r="R770" s="61"/>
      <c r="T770" s="61"/>
      <c r="V770" s="61"/>
      <c r="X770" s="61"/>
      <c r="Z770" s="61"/>
    </row>
    <row r="771" spans="16:26" ht="12.75">
      <c r="P771" s="61"/>
      <c r="R771" s="61"/>
      <c r="T771" s="61"/>
      <c r="V771" s="61"/>
      <c r="X771" s="61"/>
      <c r="Z771" s="61"/>
    </row>
    <row r="772" spans="16:26" ht="12.75">
      <c r="P772" s="61"/>
      <c r="R772" s="61"/>
      <c r="T772" s="61"/>
      <c r="V772" s="61"/>
      <c r="X772" s="61"/>
      <c r="Z772" s="61"/>
    </row>
    <row r="773" spans="16:26" ht="12.75">
      <c r="P773" s="61"/>
      <c r="R773" s="61"/>
      <c r="T773" s="61"/>
      <c r="V773" s="61"/>
      <c r="X773" s="61"/>
      <c r="Z773" s="61"/>
    </row>
    <row r="774" spans="16:26" ht="12.75">
      <c r="P774" s="61"/>
      <c r="R774" s="61"/>
      <c r="T774" s="61"/>
      <c r="V774" s="61"/>
      <c r="X774" s="61"/>
      <c r="Z774" s="61"/>
    </row>
    <row r="775" spans="16:26" ht="12.75">
      <c r="P775" s="61"/>
      <c r="R775" s="61"/>
      <c r="T775" s="61"/>
      <c r="V775" s="61"/>
      <c r="X775" s="61"/>
      <c r="Z775" s="61"/>
    </row>
    <row r="776" spans="16:26" ht="12.75">
      <c r="P776" s="61"/>
      <c r="R776" s="61"/>
      <c r="T776" s="61"/>
      <c r="V776" s="61"/>
      <c r="X776" s="61"/>
      <c r="Z776" s="61"/>
    </row>
    <row r="777" spans="16:26" ht="12.75">
      <c r="P777" s="61"/>
      <c r="R777" s="61"/>
      <c r="T777" s="61"/>
      <c r="V777" s="61"/>
      <c r="X777" s="61"/>
      <c r="Z777" s="61"/>
    </row>
    <row r="778" spans="16:26" ht="12.75">
      <c r="P778" s="61"/>
      <c r="R778" s="61"/>
      <c r="T778" s="61"/>
      <c r="V778" s="61"/>
      <c r="X778" s="61"/>
      <c r="Z778" s="61"/>
    </row>
    <row r="779" spans="16:26" ht="12.75">
      <c r="P779" s="61"/>
      <c r="R779" s="61"/>
      <c r="T779" s="61"/>
      <c r="V779" s="61"/>
      <c r="X779" s="61"/>
      <c r="Z779" s="61"/>
    </row>
    <row r="780" spans="16:26" ht="12.75">
      <c r="P780" s="61"/>
      <c r="R780" s="61"/>
      <c r="T780" s="61"/>
      <c r="V780" s="61"/>
      <c r="X780" s="61"/>
      <c r="Z780" s="61"/>
    </row>
    <row r="781" spans="16:26" ht="12.75">
      <c r="P781" s="61"/>
      <c r="R781" s="61"/>
      <c r="T781" s="61"/>
      <c r="V781" s="61"/>
      <c r="X781" s="61"/>
      <c r="Z781" s="61"/>
    </row>
    <row r="782" spans="16:26" ht="12.75">
      <c r="P782" s="61"/>
      <c r="R782" s="61"/>
      <c r="T782" s="61"/>
      <c r="V782" s="61"/>
      <c r="X782" s="61"/>
      <c r="Z782" s="61"/>
    </row>
    <row r="783" spans="16:26" ht="12.75">
      <c r="P783" s="61"/>
      <c r="R783" s="61"/>
      <c r="T783" s="61"/>
      <c r="V783" s="61"/>
      <c r="X783" s="61"/>
      <c r="Z783" s="61"/>
    </row>
    <row r="784" spans="16:26" ht="12.75">
      <c r="P784" s="61"/>
      <c r="R784" s="61"/>
      <c r="T784" s="61"/>
      <c r="V784" s="61"/>
      <c r="X784" s="61"/>
      <c r="Z784" s="61"/>
    </row>
    <row r="785" spans="16:26" ht="12.75">
      <c r="P785" s="61"/>
      <c r="R785" s="61"/>
      <c r="T785" s="61"/>
      <c r="V785" s="61"/>
      <c r="X785" s="61"/>
      <c r="Z785" s="61"/>
    </row>
    <row r="786" spans="16:26" ht="12.75">
      <c r="P786" s="61"/>
      <c r="R786" s="61"/>
      <c r="T786" s="61"/>
      <c r="V786" s="61"/>
      <c r="X786" s="61"/>
      <c r="Z786" s="61"/>
    </row>
    <row r="787" spans="16:26" ht="12.75">
      <c r="P787" s="61"/>
      <c r="R787" s="61"/>
      <c r="T787" s="61"/>
      <c r="V787" s="61"/>
      <c r="X787" s="61"/>
      <c r="Z787" s="61"/>
    </row>
    <row r="788" spans="16:26" ht="12.75">
      <c r="P788" s="61"/>
      <c r="R788" s="61"/>
      <c r="T788" s="61"/>
      <c r="V788" s="61"/>
      <c r="X788" s="61"/>
      <c r="Z788" s="61"/>
    </row>
    <row r="789" spans="16:26" ht="12.75">
      <c r="P789" s="61"/>
      <c r="R789" s="61"/>
      <c r="T789" s="61"/>
      <c r="V789" s="61"/>
      <c r="X789" s="61"/>
      <c r="Z789" s="61"/>
    </row>
    <row r="790" spans="16:26" ht="12.75">
      <c r="P790" s="61"/>
      <c r="R790" s="61"/>
      <c r="T790" s="61"/>
      <c r="V790" s="61"/>
      <c r="X790" s="61"/>
      <c r="Z790" s="61"/>
    </row>
    <row r="791" spans="16:26" ht="12.75">
      <c r="P791" s="61"/>
      <c r="R791" s="61"/>
      <c r="T791" s="61"/>
      <c r="V791" s="61"/>
      <c r="X791" s="61"/>
      <c r="Z791" s="61"/>
    </row>
    <row r="792" spans="16:26" ht="12.75">
      <c r="P792" s="61"/>
      <c r="R792" s="61"/>
      <c r="T792" s="61"/>
      <c r="V792" s="61"/>
      <c r="X792" s="61"/>
      <c r="Z792" s="61"/>
    </row>
    <row r="793" spans="16:26" ht="12.75">
      <c r="P793" s="61"/>
      <c r="R793" s="61"/>
      <c r="T793" s="61"/>
      <c r="V793" s="61"/>
      <c r="X793" s="61"/>
      <c r="Z793" s="61"/>
    </row>
    <row r="794" spans="16:26" ht="12.75">
      <c r="P794" s="61"/>
      <c r="R794" s="61"/>
      <c r="T794" s="61"/>
      <c r="V794" s="61"/>
      <c r="X794" s="61"/>
      <c r="Z794" s="61"/>
    </row>
    <row r="795" spans="16:26" ht="12.75">
      <c r="P795" s="61"/>
      <c r="R795" s="61"/>
      <c r="T795" s="61"/>
      <c r="V795" s="61"/>
      <c r="X795" s="61"/>
      <c r="Z795" s="61"/>
    </row>
    <row r="796" spans="16:26" ht="12.75">
      <c r="P796" s="61"/>
      <c r="R796" s="61"/>
      <c r="T796" s="61"/>
      <c r="V796" s="61"/>
      <c r="X796" s="61"/>
      <c r="Z796" s="61"/>
    </row>
    <row r="797" spans="16:26" ht="12.75">
      <c r="P797" s="61"/>
      <c r="R797" s="61"/>
      <c r="T797" s="61"/>
      <c r="V797" s="61"/>
      <c r="X797" s="61"/>
      <c r="Z797" s="61"/>
    </row>
    <row r="798" spans="16:26" ht="12.75">
      <c r="P798" s="61"/>
      <c r="R798" s="61"/>
      <c r="T798" s="61"/>
      <c r="V798" s="61"/>
      <c r="X798" s="61"/>
      <c r="Z798" s="61"/>
    </row>
    <row r="799" spans="16:26" ht="12.75">
      <c r="P799" s="61"/>
      <c r="R799" s="61"/>
      <c r="T799" s="61"/>
      <c r="V799" s="61"/>
      <c r="X799" s="61"/>
      <c r="Z799" s="61"/>
    </row>
    <row r="800" spans="16:26" ht="12.75">
      <c r="P800" s="61"/>
      <c r="R800" s="61"/>
      <c r="T800" s="61"/>
      <c r="V800" s="61"/>
      <c r="X800" s="61"/>
      <c r="Z800" s="61"/>
    </row>
    <row r="801" spans="16:26" ht="12.75">
      <c r="P801" s="61"/>
      <c r="R801" s="61"/>
      <c r="T801" s="61"/>
      <c r="V801" s="61"/>
      <c r="X801" s="61"/>
      <c r="Z801" s="61"/>
    </row>
    <row r="802" spans="16:26" ht="12.75">
      <c r="P802" s="61"/>
      <c r="R802" s="61"/>
      <c r="T802" s="61"/>
      <c r="V802" s="61"/>
      <c r="X802" s="61"/>
      <c r="Z802" s="61"/>
    </row>
    <row r="803" spans="16:26" ht="12.75">
      <c r="P803" s="61"/>
      <c r="R803" s="61"/>
      <c r="T803" s="61"/>
      <c r="V803" s="61"/>
      <c r="X803" s="61"/>
      <c r="Z803" s="61"/>
    </row>
    <row r="804" spans="16:26" ht="12.75">
      <c r="P804" s="61"/>
      <c r="R804" s="61"/>
      <c r="T804" s="61"/>
      <c r="V804" s="61"/>
      <c r="X804" s="61"/>
      <c r="Z804" s="61"/>
    </row>
    <row r="805" spans="16:26" ht="12.75">
      <c r="P805" s="61"/>
      <c r="R805" s="61"/>
      <c r="T805" s="61"/>
      <c r="V805" s="61"/>
      <c r="X805" s="61"/>
      <c r="Z805" s="61"/>
    </row>
    <row r="806" spans="16:26" ht="12.75">
      <c r="P806" s="61"/>
      <c r="R806" s="61"/>
      <c r="T806" s="61"/>
      <c r="V806" s="61"/>
      <c r="X806" s="61"/>
      <c r="Z806" s="61"/>
    </row>
    <row r="807" spans="16:26" ht="12.75">
      <c r="P807" s="61"/>
      <c r="R807" s="61"/>
      <c r="T807" s="61"/>
      <c r="V807" s="61"/>
      <c r="X807" s="61"/>
      <c r="Z807" s="61"/>
    </row>
    <row r="808" spans="16:26" ht="12.75">
      <c r="P808" s="61"/>
      <c r="R808" s="61"/>
      <c r="T808" s="61"/>
      <c r="V808" s="61"/>
      <c r="X808" s="61"/>
      <c r="Z808" s="61"/>
    </row>
    <row r="809" spans="16:26" ht="12.75">
      <c r="P809" s="61"/>
      <c r="R809" s="61"/>
      <c r="T809" s="61"/>
      <c r="V809" s="61"/>
      <c r="X809" s="61"/>
      <c r="Z809" s="61"/>
    </row>
    <row r="810" spans="16:26" ht="12.75">
      <c r="P810" s="61"/>
      <c r="R810" s="61"/>
      <c r="T810" s="61"/>
      <c r="V810" s="61"/>
      <c r="X810" s="61"/>
      <c r="Z810" s="61"/>
    </row>
    <row r="811" spans="16:26" ht="12.75">
      <c r="P811" s="61"/>
      <c r="R811" s="61"/>
      <c r="T811" s="61"/>
      <c r="V811" s="61"/>
      <c r="X811" s="61"/>
      <c r="Z811" s="61"/>
    </row>
    <row r="812" spans="16:26" ht="12.75">
      <c r="P812" s="61"/>
      <c r="R812" s="61"/>
      <c r="T812" s="61"/>
      <c r="V812" s="61"/>
      <c r="X812" s="61"/>
      <c r="Z812" s="61"/>
    </row>
    <row r="813" spans="16:26" ht="12.75">
      <c r="P813" s="61"/>
      <c r="R813" s="61"/>
      <c r="T813" s="61"/>
      <c r="V813" s="61"/>
      <c r="X813" s="61"/>
      <c r="Z813" s="61"/>
    </row>
    <row r="814" spans="16:26" ht="12.75">
      <c r="P814" s="61"/>
      <c r="R814" s="61"/>
      <c r="T814" s="61"/>
      <c r="V814" s="61"/>
      <c r="X814" s="61"/>
      <c r="Z814" s="61"/>
    </row>
    <row r="815" spans="16:26" ht="12.75">
      <c r="P815" s="61"/>
      <c r="R815" s="61"/>
      <c r="T815" s="61"/>
      <c r="V815" s="61"/>
      <c r="X815" s="61"/>
      <c r="Z815" s="61"/>
    </row>
    <row r="816" spans="16:26" ht="12.75">
      <c r="P816" s="61"/>
      <c r="R816" s="61"/>
      <c r="T816" s="61"/>
      <c r="V816" s="61"/>
      <c r="X816" s="61"/>
      <c r="Z816" s="61"/>
    </row>
    <row r="817" spans="16:26" ht="12.75">
      <c r="P817" s="61"/>
      <c r="R817" s="61"/>
      <c r="T817" s="61"/>
      <c r="V817" s="61"/>
      <c r="X817" s="61"/>
      <c r="Z817" s="61"/>
    </row>
    <row r="818" spans="16:26" ht="12.75">
      <c r="P818" s="61"/>
      <c r="R818" s="61"/>
      <c r="T818" s="61"/>
      <c r="V818" s="61"/>
      <c r="X818" s="61"/>
      <c r="Z818" s="61"/>
    </row>
    <row r="819" spans="16:26" ht="12.75">
      <c r="P819" s="61"/>
      <c r="R819" s="61"/>
      <c r="T819" s="61"/>
      <c r="V819" s="61"/>
      <c r="X819" s="61"/>
      <c r="Z819" s="61"/>
    </row>
    <row r="820" spans="16:26" ht="12.75">
      <c r="P820" s="61"/>
      <c r="R820" s="61"/>
      <c r="T820" s="61"/>
      <c r="V820" s="61"/>
      <c r="X820" s="61"/>
      <c r="Z820" s="61"/>
    </row>
    <row r="821" spans="16:26" ht="12.75">
      <c r="P821" s="61"/>
      <c r="R821" s="61"/>
      <c r="T821" s="61"/>
      <c r="V821" s="61"/>
      <c r="X821" s="61"/>
      <c r="Z821" s="61"/>
    </row>
    <row r="822" spans="16:26" ht="12.75">
      <c r="P822" s="61"/>
      <c r="R822" s="61"/>
      <c r="T822" s="61"/>
      <c r="V822" s="61"/>
      <c r="X822" s="61"/>
      <c r="Z822" s="61"/>
    </row>
    <row r="823" spans="16:26" ht="12.75">
      <c r="P823" s="61"/>
      <c r="R823" s="61"/>
      <c r="T823" s="61"/>
      <c r="V823" s="61"/>
      <c r="X823" s="61"/>
      <c r="Z823" s="61"/>
    </row>
    <row r="824" spans="16:26" ht="12.75">
      <c r="P824" s="61"/>
      <c r="R824" s="61"/>
      <c r="T824" s="61"/>
      <c r="V824" s="61"/>
      <c r="X824" s="61"/>
      <c r="Z824" s="61"/>
    </row>
    <row r="825" spans="16:26" ht="12.75">
      <c r="P825" s="61"/>
      <c r="R825" s="61"/>
      <c r="T825" s="61"/>
      <c r="V825" s="61"/>
      <c r="X825" s="61"/>
      <c r="Z825" s="61"/>
    </row>
    <row r="826" spans="16:26" ht="12.75">
      <c r="P826" s="61"/>
      <c r="R826" s="61"/>
      <c r="T826" s="61"/>
      <c r="V826" s="61"/>
      <c r="X826" s="61"/>
      <c r="Z826" s="61"/>
    </row>
    <row r="827" spans="16:26" ht="12.75">
      <c r="P827" s="61"/>
      <c r="R827" s="61"/>
      <c r="T827" s="61"/>
      <c r="V827" s="61"/>
      <c r="X827" s="61"/>
      <c r="Z827" s="61"/>
    </row>
    <row r="828" spans="16:26" ht="12.75">
      <c r="P828" s="61"/>
      <c r="R828" s="61"/>
      <c r="T828" s="61"/>
      <c r="V828" s="61"/>
      <c r="X828" s="61"/>
      <c r="Z828" s="61"/>
    </row>
    <row r="829" spans="16:26" ht="12.75">
      <c r="P829" s="61"/>
      <c r="R829" s="61"/>
      <c r="T829" s="61"/>
      <c r="V829" s="61"/>
      <c r="X829" s="61"/>
      <c r="Z829" s="61"/>
    </row>
    <row r="830" spans="16:26" ht="12.75">
      <c r="P830" s="61"/>
      <c r="R830" s="61"/>
      <c r="T830" s="61"/>
      <c r="V830" s="61"/>
      <c r="X830" s="61"/>
      <c r="Z830" s="61"/>
    </row>
    <row r="831" spans="16:26" ht="12.75">
      <c r="P831" s="61"/>
      <c r="R831" s="61"/>
      <c r="T831" s="61"/>
      <c r="V831" s="61"/>
      <c r="X831" s="61"/>
      <c r="Z831" s="61"/>
    </row>
    <row r="832" spans="16:26" ht="12.75">
      <c r="P832" s="61"/>
      <c r="R832" s="61"/>
      <c r="T832" s="61"/>
      <c r="V832" s="61"/>
      <c r="X832" s="61"/>
      <c r="Z832" s="61"/>
    </row>
    <row r="833" spans="16:26" ht="12.75">
      <c r="P833" s="61"/>
      <c r="R833" s="61"/>
      <c r="T833" s="61"/>
      <c r="V833" s="61"/>
      <c r="X833" s="61"/>
      <c r="Z833" s="61"/>
    </row>
    <row r="834" spans="16:26" ht="12.75">
      <c r="P834" s="61"/>
      <c r="R834" s="61"/>
      <c r="T834" s="61"/>
      <c r="V834" s="61"/>
      <c r="X834" s="61"/>
      <c r="Z834" s="61"/>
    </row>
    <row r="835" spans="16:26" ht="12.75">
      <c r="P835" s="61"/>
      <c r="R835" s="61"/>
      <c r="T835" s="61"/>
      <c r="V835" s="61"/>
      <c r="X835" s="61"/>
      <c r="Z835" s="61"/>
    </row>
    <row r="836" spans="16:26" ht="12.75">
      <c r="P836" s="61"/>
      <c r="R836" s="61"/>
      <c r="T836" s="61"/>
      <c r="V836" s="61"/>
      <c r="X836" s="61"/>
      <c r="Z836" s="61"/>
    </row>
    <row r="837" spans="16:26" ht="12.75">
      <c r="P837" s="61"/>
      <c r="R837" s="61"/>
      <c r="T837" s="61"/>
      <c r="V837" s="61"/>
      <c r="X837" s="61"/>
      <c r="Z837" s="61"/>
    </row>
    <row r="838" spans="16:26" ht="12.75">
      <c r="P838" s="61"/>
      <c r="R838" s="61"/>
      <c r="T838" s="61"/>
      <c r="V838" s="61"/>
      <c r="X838" s="61"/>
      <c r="Z838" s="61"/>
    </row>
    <row r="839" spans="16:26" ht="12.75">
      <c r="P839" s="61"/>
      <c r="R839" s="61"/>
      <c r="T839" s="61"/>
      <c r="V839" s="61"/>
      <c r="X839" s="61"/>
      <c r="Z839" s="61"/>
    </row>
    <row r="840" spans="16:26" ht="12.75">
      <c r="P840" s="61"/>
      <c r="R840" s="61"/>
      <c r="T840" s="61"/>
      <c r="V840" s="61"/>
      <c r="X840" s="61"/>
      <c r="Z840" s="61"/>
    </row>
    <row r="841" spans="16:26" ht="12.75">
      <c r="P841" s="61"/>
      <c r="R841" s="61"/>
      <c r="T841" s="61"/>
      <c r="V841" s="61"/>
      <c r="X841" s="61"/>
      <c r="Z841" s="61"/>
    </row>
    <row r="842" spans="16:26" ht="12.75">
      <c r="P842" s="61"/>
      <c r="R842" s="61"/>
      <c r="T842" s="61"/>
      <c r="V842" s="61"/>
      <c r="X842" s="61"/>
      <c r="Z842" s="61"/>
    </row>
    <row r="843" spans="16:26" ht="12.75">
      <c r="P843" s="61"/>
      <c r="R843" s="61"/>
      <c r="T843" s="61"/>
      <c r="V843" s="61"/>
      <c r="X843" s="61"/>
      <c r="Z843" s="61"/>
    </row>
    <row r="844" spans="16:26" ht="12.75">
      <c r="P844" s="61"/>
      <c r="R844" s="61"/>
      <c r="T844" s="61"/>
      <c r="V844" s="61"/>
      <c r="X844" s="61"/>
      <c r="Z844" s="61"/>
    </row>
    <row r="845" spans="16:26" ht="12.75">
      <c r="P845" s="61"/>
      <c r="R845" s="61"/>
      <c r="T845" s="61"/>
      <c r="V845" s="61"/>
      <c r="X845" s="61"/>
      <c r="Z845" s="61"/>
    </row>
    <row r="846" spans="16:26" ht="12.75">
      <c r="P846" s="61"/>
      <c r="R846" s="61"/>
      <c r="T846" s="61"/>
      <c r="V846" s="61"/>
      <c r="X846" s="61"/>
      <c r="Z846" s="61"/>
    </row>
    <row r="847" spans="16:26" ht="12.75">
      <c r="P847" s="61"/>
      <c r="R847" s="61"/>
      <c r="T847" s="61"/>
      <c r="V847" s="61"/>
      <c r="X847" s="61"/>
      <c r="Z847" s="61"/>
    </row>
    <row r="848" spans="16:26" ht="12.75">
      <c r="P848" s="61"/>
      <c r="R848" s="61"/>
      <c r="T848" s="61"/>
      <c r="V848" s="61"/>
      <c r="X848" s="61"/>
      <c r="Z848" s="61"/>
    </row>
    <row r="849" spans="16:26" ht="12.75">
      <c r="P849" s="61"/>
      <c r="R849" s="61"/>
      <c r="T849" s="61"/>
      <c r="V849" s="61"/>
      <c r="X849" s="61"/>
      <c r="Z849" s="61"/>
    </row>
    <row r="850" spans="16:26" ht="12.75">
      <c r="P850" s="61"/>
      <c r="R850" s="61"/>
      <c r="T850" s="61"/>
      <c r="V850" s="61"/>
      <c r="X850" s="61"/>
      <c r="Z850" s="61"/>
    </row>
    <row r="851" spans="16:26" ht="12.75">
      <c r="P851" s="61"/>
      <c r="R851" s="61"/>
      <c r="T851" s="61"/>
      <c r="V851" s="61"/>
      <c r="X851" s="61"/>
      <c r="Z851" s="61"/>
    </row>
    <row r="852" spans="16:26" ht="12.75">
      <c r="P852" s="61"/>
      <c r="R852" s="61"/>
      <c r="T852" s="61"/>
      <c r="V852" s="61"/>
      <c r="X852" s="61"/>
      <c r="Z852" s="61"/>
    </row>
    <row r="853" spans="16:26" ht="12.75">
      <c r="P853" s="61"/>
      <c r="R853" s="61"/>
      <c r="T853" s="61"/>
      <c r="V853" s="61"/>
      <c r="X853" s="61"/>
      <c r="Z853" s="61"/>
    </row>
    <row r="854" spans="16:26" ht="12.75">
      <c r="P854" s="61"/>
      <c r="R854" s="61"/>
      <c r="T854" s="61"/>
      <c r="V854" s="61"/>
      <c r="X854" s="61"/>
      <c r="Z854" s="61"/>
    </row>
    <row r="855" spans="16:26" ht="12.75">
      <c r="P855" s="61"/>
      <c r="R855" s="61"/>
      <c r="T855" s="61"/>
      <c r="V855" s="61"/>
      <c r="X855" s="61"/>
      <c r="Z855" s="61"/>
    </row>
    <row r="856" spans="16:26" ht="12.75">
      <c r="P856" s="61"/>
      <c r="R856" s="61"/>
      <c r="T856" s="61"/>
      <c r="V856" s="61"/>
      <c r="X856" s="61"/>
      <c r="Z856" s="61"/>
    </row>
    <row r="857" spans="16:26" ht="12.75">
      <c r="P857" s="61"/>
      <c r="R857" s="61"/>
      <c r="T857" s="61"/>
      <c r="V857" s="61"/>
      <c r="X857" s="61"/>
      <c r="Z857" s="61"/>
    </row>
    <row r="858" spans="16:26" ht="12.75">
      <c r="P858" s="61"/>
      <c r="R858" s="61"/>
      <c r="T858" s="61"/>
      <c r="V858" s="61"/>
      <c r="X858" s="61"/>
      <c r="Z858" s="61"/>
    </row>
    <row r="859" spans="16:26" ht="12.75">
      <c r="P859" s="61"/>
      <c r="R859" s="61"/>
      <c r="T859" s="61"/>
      <c r="V859" s="61"/>
      <c r="X859" s="61"/>
      <c r="Z859" s="61"/>
    </row>
    <row r="860" spans="16:26" ht="12.75">
      <c r="P860" s="61"/>
      <c r="R860" s="61"/>
      <c r="T860" s="61"/>
      <c r="V860" s="61"/>
      <c r="X860" s="61"/>
      <c r="Z860" s="61"/>
    </row>
    <row r="861" spans="16:26" ht="12.75">
      <c r="P861" s="61"/>
      <c r="R861" s="61"/>
      <c r="T861" s="61"/>
      <c r="V861" s="61"/>
      <c r="X861" s="61"/>
      <c r="Z861" s="61"/>
    </row>
    <row r="862" spans="16:26" ht="12.75">
      <c r="P862" s="61"/>
      <c r="R862" s="61"/>
      <c r="T862" s="61"/>
      <c r="V862" s="61"/>
      <c r="X862" s="61"/>
      <c r="Z862" s="61"/>
    </row>
    <row r="863" spans="16:26" ht="12.75">
      <c r="P863" s="61"/>
      <c r="R863" s="61"/>
      <c r="T863" s="61"/>
      <c r="V863" s="61"/>
      <c r="X863" s="61"/>
      <c r="Z863" s="61"/>
    </row>
    <row r="864" spans="16:26" ht="12.75">
      <c r="P864" s="61"/>
      <c r="R864" s="61"/>
      <c r="T864" s="61"/>
      <c r="V864" s="61"/>
      <c r="X864" s="61"/>
      <c r="Z864" s="61"/>
    </row>
    <row r="865" spans="16:26" ht="12.75">
      <c r="P865" s="61"/>
      <c r="R865" s="61"/>
      <c r="T865" s="61"/>
      <c r="V865" s="61"/>
      <c r="X865" s="61"/>
      <c r="Z865" s="61"/>
    </row>
    <row r="866" spans="16:26" ht="12.75">
      <c r="P866" s="61"/>
      <c r="R866" s="61"/>
      <c r="T866" s="61"/>
      <c r="V866" s="61"/>
      <c r="X866" s="61"/>
      <c r="Z866" s="61"/>
    </row>
    <row r="867" spans="16:26" ht="12.75">
      <c r="P867" s="61"/>
      <c r="R867" s="61"/>
      <c r="T867" s="61"/>
      <c r="V867" s="61"/>
      <c r="X867" s="61"/>
      <c r="Z867" s="61"/>
    </row>
    <row r="868" spans="16:26" ht="12.75">
      <c r="P868" s="61"/>
      <c r="R868" s="61"/>
      <c r="T868" s="61"/>
      <c r="V868" s="61"/>
      <c r="X868" s="61"/>
      <c r="Z868" s="61"/>
    </row>
    <row r="869" spans="16:26" ht="12.75">
      <c r="P869" s="61"/>
      <c r="R869" s="61"/>
      <c r="T869" s="61"/>
      <c r="V869" s="61"/>
      <c r="X869" s="61"/>
      <c r="Z869" s="61"/>
    </row>
    <row r="870" spans="16:26" ht="12.75">
      <c r="P870" s="61"/>
      <c r="R870" s="61"/>
      <c r="T870" s="61"/>
      <c r="V870" s="61"/>
      <c r="X870" s="61"/>
      <c r="Z870" s="61"/>
    </row>
    <row r="871" spans="16:26" ht="12.75">
      <c r="P871" s="61"/>
      <c r="R871" s="61"/>
      <c r="T871" s="61"/>
      <c r="V871" s="61"/>
      <c r="X871" s="61"/>
      <c r="Z871" s="61"/>
    </row>
    <row r="872" spans="16:26" ht="12.75">
      <c r="P872" s="61"/>
      <c r="R872" s="61"/>
      <c r="T872" s="61"/>
      <c r="V872" s="61"/>
      <c r="X872" s="61"/>
      <c r="Z872" s="61"/>
    </row>
    <row r="873" spans="16:26" ht="12.75">
      <c r="P873" s="61"/>
      <c r="R873" s="61"/>
      <c r="T873" s="61"/>
      <c r="V873" s="61"/>
      <c r="X873" s="61"/>
      <c r="Z873" s="61"/>
    </row>
    <row r="874" spans="16:26" ht="12.75">
      <c r="P874" s="61"/>
      <c r="R874" s="61"/>
      <c r="T874" s="61"/>
      <c r="V874" s="61"/>
      <c r="X874" s="61"/>
      <c r="Z874" s="61"/>
    </row>
    <row r="875" spans="16:26" ht="12.75">
      <c r="P875" s="61"/>
      <c r="R875" s="61"/>
      <c r="T875" s="61"/>
      <c r="V875" s="61"/>
      <c r="X875" s="61"/>
      <c r="Z875" s="61"/>
    </row>
    <row r="876" spans="16:26" ht="12.75">
      <c r="P876" s="61"/>
      <c r="R876" s="61"/>
      <c r="T876" s="61"/>
      <c r="V876" s="61"/>
      <c r="X876" s="61"/>
      <c r="Z876" s="61"/>
    </row>
    <row r="877" spans="16:26" ht="12.75">
      <c r="P877" s="61"/>
      <c r="R877" s="61"/>
      <c r="T877" s="61"/>
      <c r="V877" s="61"/>
      <c r="X877" s="61"/>
      <c r="Z877" s="61"/>
    </row>
    <row r="878" spans="16:26" ht="12.75">
      <c r="P878" s="61"/>
      <c r="R878" s="61"/>
      <c r="T878" s="61"/>
      <c r="V878" s="61"/>
      <c r="X878" s="61"/>
      <c r="Z878" s="61"/>
    </row>
    <row r="879" spans="16:26" ht="12.75">
      <c r="P879" s="61"/>
      <c r="R879" s="61"/>
      <c r="T879" s="61"/>
      <c r="V879" s="61"/>
      <c r="X879" s="61"/>
      <c r="Z879" s="61"/>
    </row>
    <row r="880" spans="16:26" ht="12.75">
      <c r="P880" s="61"/>
      <c r="R880" s="61"/>
      <c r="T880" s="61"/>
      <c r="V880" s="61"/>
      <c r="X880" s="61"/>
      <c r="Z880" s="61"/>
    </row>
    <row r="881" spans="16:26" ht="12.75">
      <c r="P881" s="61"/>
      <c r="R881" s="61"/>
      <c r="T881" s="61"/>
      <c r="V881" s="61"/>
      <c r="X881" s="61"/>
      <c r="Z881" s="61"/>
    </row>
    <row r="882" spans="16:26" ht="12.75">
      <c r="P882" s="61"/>
      <c r="R882" s="61"/>
      <c r="T882" s="61"/>
      <c r="V882" s="61"/>
      <c r="X882" s="61"/>
      <c r="Z882" s="61"/>
    </row>
    <row r="883" spans="16:26" ht="12.75">
      <c r="P883" s="61"/>
      <c r="R883" s="61"/>
      <c r="T883" s="61"/>
      <c r="V883" s="61"/>
      <c r="X883" s="61"/>
      <c r="Z883" s="61"/>
    </row>
    <row r="884" spans="16:26" ht="12.75">
      <c r="P884" s="61"/>
      <c r="R884" s="61"/>
      <c r="T884" s="61"/>
      <c r="V884" s="61"/>
      <c r="X884" s="61"/>
      <c r="Z884" s="61"/>
    </row>
    <row r="885" spans="16:26" ht="12.75">
      <c r="P885" s="61"/>
      <c r="R885" s="61"/>
      <c r="T885" s="61"/>
      <c r="V885" s="61"/>
      <c r="X885" s="61"/>
      <c r="Z885" s="61"/>
    </row>
    <row r="886" spans="16:26" ht="12.75">
      <c r="P886" s="61"/>
      <c r="R886" s="61"/>
      <c r="T886" s="61"/>
      <c r="V886" s="61"/>
      <c r="X886" s="61"/>
      <c r="Z886" s="61"/>
    </row>
    <row r="887" spans="16:26" ht="12.75">
      <c r="P887" s="61"/>
      <c r="R887" s="61"/>
      <c r="T887" s="61"/>
      <c r="V887" s="61"/>
      <c r="X887" s="61"/>
      <c r="Z887" s="61"/>
    </row>
    <row r="888" spans="16:26" ht="12.75">
      <c r="P888" s="61"/>
      <c r="R888" s="61"/>
      <c r="T888" s="61"/>
      <c r="V888" s="61"/>
      <c r="X888" s="61"/>
      <c r="Z888" s="61"/>
    </row>
    <row r="889" spans="16:26" ht="12.75">
      <c r="P889" s="61"/>
      <c r="R889" s="61"/>
      <c r="T889" s="61"/>
      <c r="V889" s="61"/>
      <c r="X889" s="61"/>
      <c r="Z889" s="61"/>
    </row>
    <row r="890" spans="16:26" ht="12.75">
      <c r="P890" s="61"/>
      <c r="R890" s="61"/>
      <c r="T890" s="61"/>
      <c r="V890" s="61"/>
      <c r="X890" s="61"/>
      <c r="Z890" s="61"/>
    </row>
    <row r="891" spans="16:26" ht="12.75">
      <c r="P891" s="61"/>
      <c r="R891" s="61"/>
      <c r="T891" s="61"/>
      <c r="V891" s="61"/>
      <c r="X891" s="61"/>
      <c r="Z891" s="61"/>
    </row>
    <row r="892" spans="16:26" ht="12.75">
      <c r="P892" s="61"/>
      <c r="R892" s="61"/>
      <c r="T892" s="61"/>
      <c r="V892" s="61"/>
      <c r="X892" s="61"/>
      <c r="Z892" s="61"/>
    </row>
    <row r="893" spans="16:26" ht="12.75">
      <c r="P893" s="61"/>
      <c r="R893" s="61"/>
      <c r="T893" s="61"/>
      <c r="V893" s="61"/>
      <c r="X893" s="61"/>
      <c r="Z893" s="61"/>
    </row>
    <row r="894" spans="16:26" ht="12.75">
      <c r="P894" s="61"/>
      <c r="R894" s="61"/>
      <c r="T894" s="61"/>
      <c r="V894" s="61"/>
      <c r="X894" s="61"/>
      <c r="Z894" s="61"/>
    </row>
    <row r="895" spans="16:26" ht="12.75">
      <c r="P895" s="61"/>
      <c r="R895" s="61"/>
      <c r="T895" s="61"/>
      <c r="V895" s="61"/>
      <c r="X895" s="61"/>
      <c r="Z895" s="61"/>
    </row>
    <row r="896" spans="16:26" ht="12.75">
      <c r="P896" s="61"/>
      <c r="R896" s="61"/>
      <c r="T896" s="61"/>
      <c r="V896" s="61"/>
      <c r="X896" s="61"/>
      <c r="Z896" s="61"/>
    </row>
    <row r="897" spans="16:26" ht="12.75">
      <c r="P897" s="61"/>
      <c r="R897" s="61"/>
      <c r="T897" s="61"/>
      <c r="V897" s="61"/>
      <c r="X897" s="61"/>
      <c r="Z897" s="61"/>
    </row>
    <row r="898" spans="16:26" ht="12.75">
      <c r="P898" s="61"/>
      <c r="R898" s="61"/>
      <c r="T898" s="61"/>
      <c r="V898" s="61"/>
      <c r="X898" s="61"/>
      <c r="Z898" s="61"/>
    </row>
    <row r="899" spans="16:26" ht="12.75">
      <c r="P899" s="61"/>
      <c r="R899" s="61"/>
      <c r="T899" s="61"/>
      <c r="V899" s="61"/>
      <c r="X899" s="61"/>
      <c r="Z899" s="61"/>
    </row>
    <row r="900" spans="16:26" ht="12.75">
      <c r="P900" s="61"/>
      <c r="R900" s="61"/>
      <c r="T900" s="61"/>
      <c r="V900" s="61"/>
      <c r="X900" s="61"/>
      <c r="Z900" s="61"/>
    </row>
    <row r="901" spans="16:26" ht="12.75">
      <c r="P901" s="61"/>
      <c r="R901" s="61"/>
      <c r="T901" s="61"/>
      <c r="V901" s="61"/>
      <c r="X901" s="61"/>
      <c r="Z901" s="61"/>
    </row>
    <row r="902" spans="16:26" ht="12.75">
      <c r="P902" s="61"/>
      <c r="R902" s="61"/>
      <c r="T902" s="61"/>
      <c r="V902" s="61"/>
      <c r="X902" s="61"/>
      <c r="Z902" s="61"/>
    </row>
    <row r="903" spans="16:26" ht="12.75">
      <c r="P903" s="61"/>
      <c r="R903" s="61"/>
      <c r="T903" s="61"/>
      <c r="V903" s="61"/>
      <c r="X903" s="61"/>
      <c r="Z903" s="61"/>
    </row>
    <row r="904" spans="16:26" ht="12.75">
      <c r="P904" s="61"/>
      <c r="R904" s="61"/>
      <c r="T904" s="61"/>
      <c r="V904" s="61"/>
      <c r="X904" s="61"/>
      <c r="Z904" s="61"/>
    </row>
    <row r="905" spans="16:26" ht="12.75">
      <c r="P905" s="61"/>
      <c r="R905" s="61"/>
      <c r="T905" s="61"/>
      <c r="V905" s="61"/>
      <c r="X905" s="61"/>
      <c r="Z905" s="61"/>
    </row>
    <row r="906" spans="16:26" ht="12.75">
      <c r="P906" s="61"/>
      <c r="R906" s="61"/>
      <c r="T906" s="61"/>
      <c r="V906" s="61"/>
      <c r="X906" s="61"/>
      <c r="Z906" s="61"/>
    </row>
    <row r="907" spans="16:26" ht="12.75">
      <c r="P907" s="61"/>
      <c r="R907" s="61"/>
      <c r="T907" s="61"/>
      <c r="V907" s="61"/>
      <c r="X907" s="61"/>
      <c r="Z907" s="61"/>
    </row>
    <row r="908" spans="16:26" ht="12.75">
      <c r="P908" s="61"/>
      <c r="R908" s="61"/>
      <c r="T908" s="61"/>
      <c r="V908" s="61"/>
      <c r="X908" s="61"/>
      <c r="Z908" s="61"/>
    </row>
    <row r="909" spans="16:26" ht="12.75">
      <c r="P909" s="61"/>
      <c r="R909" s="61"/>
      <c r="T909" s="61"/>
      <c r="V909" s="61"/>
      <c r="X909" s="61"/>
      <c r="Z909" s="61"/>
    </row>
    <row r="910" spans="16:26" ht="12.75">
      <c r="P910" s="61"/>
      <c r="R910" s="61"/>
      <c r="T910" s="61"/>
      <c r="V910" s="61"/>
      <c r="X910" s="61"/>
      <c r="Z910" s="61"/>
    </row>
    <row r="911" spans="16:26" ht="12.75">
      <c r="P911" s="61"/>
      <c r="R911" s="61"/>
      <c r="T911" s="61"/>
      <c r="V911" s="61"/>
      <c r="X911" s="61"/>
      <c r="Z911" s="61"/>
    </row>
    <row r="912" spans="16:26" ht="12.75">
      <c r="P912" s="61"/>
      <c r="R912" s="61"/>
      <c r="T912" s="61"/>
      <c r="V912" s="61"/>
      <c r="X912" s="61"/>
      <c r="Z912" s="61"/>
    </row>
    <row r="913" spans="16:26" ht="12.75">
      <c r="P913" s="61"/>
      <c r="R913" s="61"/>
      <c r="T913" s="61"/>
      <c r="V913" s="61"/>
      <c r="X913" s="61"/>
      <c r="Z913" s="61"/>
    </row>
    <row r="914" spans="16:26" ht="12.75">
      <c r="P914" s="61"/>
      <c r="R914" s="61"/>
      <c r="T914" s="61"/>
      <c r="V914" s="61"/>
      <c r="X914" s="61"/>
      <c r="Z914" s="61"/>
    </row>
    <row r="915" spans="16:26" ht="12.75">
      <c r="P915" s="61"/>
      <c r="R915" s="61"/>
      <c r="T915" s="61"/>
      <c r="V915" s="61"/>
      <c r="X915" s="61"/>
      <c r="Z915" s="61"/>
    </row>
    <row r="916" spans="16:26" ht="12.75">
      <c r="P916" s="61"/>
      <c r="R916" s="61"/>
      <c r="T916" s="61"/>
      <c r="V916" s="61"/>
      <c r="X916" s="61"/>
      <c r="Z916" s="61"/>
    </row>
    <row r="917" spans="16:26" ht="12.75">
      <c r="P917" s="61"/>
      <c r="R917" s="61"/>
      <c r="T917" s="61"/>
      <c r="V917" s="61"/>
      <c r="X917" s="61"/>
      <c r="Z917" s="61"/>
    </row>
    <row r="918" spans="16:26" ht="12.75">
      <c r="P918" s="61"/>
      <c r="R918" s="61"/>
      <c r="T918" s="61"/>
      <c r="V918" s="61"/>
      <c r="X918" s="61"/>
      <c r="Z918" s="61"/>
    </row>
    <row r="919" spans="16:26" ht="12.75">
      <c r="P919" s="61"/>
      <c r="R919" s="61"/>
      <c r="T919" s="61"/>
      <c r="V919" s="61"/>
      <c r="X919" s="61"/>
      <c r="Z919" s="61"/>
    </row>
    <row r="920" spans="16:26" ht="12.75">
      <c r="P920" s="61"/>
      <c r="R920" s="61"/>
      <c r="T920" s="61"/>
      <c r="V920" s="61"/>
      <c r="X920" s="61"/>
      <c r="Z920" s="61"/>
    </row>
    <row r="921" spans="16:26" ht="12.75">
      <c r="P921" s="61"/>
      <c r="R921" s="61"/>
      <c r="T921" s="61"/>
      <c r="V921" s="61"/>
      <c r="X921" s="61"/>
      <c r="Z921" s="61"/>
    </row>
    <row r="922" spans="16:26" ht="12.75">
      <c r="P922" s="61"/>
      <c r="R922" s="61"/>
      <c r="T922" s="61"/>
      <c r="V922" s="61"/>
      <c r="X922" s="61"/>
      <c r="Z922" s="61"/>
    </row>
    <row r="923" spans="16:26" ht="12.75">
      <c r="P923" s="61"/>
      <c r="R923" s="61"/>
      <c r="T923" s="61"/>
      <c r="V923" s="61"/>
      <c r="X923" s="61"/>
      <c r="Z923" s="61"/>
    </row>
    <row r="924" spans="16:26" ht="12.75">
      <c r="P924" s="61"/>
      <c r="R924" s="61"/>
      <c r="T924" s="61"/>
      <c r="V924" s="61"/>
      <c r="X924" s="61"/>
      <c r="Z924" s="61"/>
    </row>
    <row r="925" spans="16:26" ht="12.75">
      <c r="P925" s="61"/>
      <c r="R925" s="61"/>
      <c r="T925" s="61"/>
      <c r="V925" s="61"/>
      <c r="X925" s="61"/>
      <c r="Z925" s="61"/>
    </row>
    <row r="926" spans="16:26" ht="12.75">
      <c r="P926" s="61"/>
      <c r="R926" s="61"/>
      <c r="T926" s="61"/>
      <c r="V926" s="61"/>
      <c r="X926" s="61"/>
      <c r="Z926" s="61"/>
    </row>
    <row r="927" spans="16:26" ht="12.75">
      <c r="P927" s="61"/>
      <c r="R927" s="61"/>
      <c r="T927" s="61"/>
      <c r="V927" s="61"/>
      <c r="X927" s="61"/>
      <c r="Z927" s="61"/>
    </row>
    <row r="928" spans="16:26" ht="12.75">
      <c r="P928" s="61"/>
      <c r="R928" s="61"/>
      <c r="T928" s="61"/>
      <c r="V928" s="61"/>
      <c r="X928" s="61"/>
      <c r="Z928" s="61"/>
    </row>
    <row r="929" spans="16:26" ht="12.75">
      <c r="P929" s="61"/>
      <c r="R929" s="61"/>
      <c r="T929" s="61"/>
      <c r="V929" s="61"/>
      <c r="X929" s="61"/>
      <c r="Z929" s="61"/>
    </row>
    <row r="930" spans="16:26" ht="12.75">
      <c r="P930" s="61"/>
      <c r="R930" s="61"/>
      <c r="T930" s="61"/>
      <c r="V930" s="61"/>
      <c r="X930" s="61"/>
      <c r="Z930" s="61"/>
    </row>
    <row r="931" spans="16:26" ht="12.75">
      <c r="P931" s="61"/>
      <c r="R931" s="61"/>
      <c r="T931" s="61"/>
      <c r="V931" s="61"/>
      <c r="X931" s="61"/>
      <c r="Z931" s="61"/>
    </row>
    <row r="932" spans="16:26" ht="12.75">
      <c r="P932" s="61"/>
      <c r="R932" s="61"/>
      <c r="T932" s="61"/>
      <c r="V932" s="61"/>
      <c r="X932" s="61"/>
      <c r="Z932" s="61"/>
    </row>
    <row r="933" spans="16:26" ht="12.75">
      <c r="P933" s="61"/>
      <c r="R933" s="61"/>
      <c r="T933" s="61"/>
      <c r="V933" s="61"/>
      <c r="X933" s="61"/>
      <c r="Z933" s="61"/>
    </row>
    <row r="934" spans="16:26" ht="12.75">
      <c r="P934" s="61"/>
      <c r="R934" s="61"/>
      <c r="T934" s="61"/>
      <c r="V934" s="61"/>
      <c r="X934" s="61"/>
      <c r="Z934" s="61"/>
    </row>
    <row r="935" spans="16:26" ht="12.75">
      <c r="P935" s="61"/>
      <c r="R935" s="61"/>
      <c r="T935" s="61"/>
      <c r="V935" s="61"/>
      <c r="X935" s="61"/>
      <c r="Z935" s="61"/>
    </row>
    <row r="936" spans="16:26" ht="12.75">
      <c r="P936" s="61"/>
      <c r="R936" s="61"/>
      <c r="T936" s="61"/>
      <c r="V936" s="61"/>
      <c r="X936" s="61"/>
      <c r="Z936" s="61"/>
    </row>
    <row r="937" spans="16:26" ht="12.75">
      <c r="P937" s="61"/>
      <c r="R937" s="61"/>
      <c r="T937" s="61"/>
      <c r="V937" s="61"/>
      <c r="X937" s="61"/>
      <c r="Z937" s="61"/>
    </row>
    <row r="938" spans="16:26" ht="12.75">
      <c r="P938" s="61"/>
      <c r="R938" s="61"/>
      <c r="T938" s="61"/>
      <c r="V938" s="61"/>
      <c r="X938" s="61"/>
      <c r="Z938" s="61"/>
    </row>
    <row r="939" spans="16:26" ht="12.75">
      <c r="P939" s="61"/>
      <c r="R939" s="61"/>
      <c r="T939" s="61"/>
      <c r="V939" s="61"/>
      <c r="X939" s="61"/>
      <c r="Z939" s="61"/>
    </row>
    <row r="940" spans="16:26" ht="12.75">
      <c r="P940" s="61"/>
      <c r="R940" s="61"/>
      <c r="T940" s="61"/>
      <c r="V940" s="61"/>
      <c r="X940" s="61"/>
      <c r="Z940" s="61"/>
    </row>
    <row r="941" spans="16:26" ht="12.75">
      <c r="P941" s="61"/>
      <c r="R941" s="61"/>
      <c r="T941" s="61"/>
      <c r="V941" s="61"/>
      <c r="X941" s="61"/>
      <c r="Z941" s="61"/>
    </row>
    <row r="942" spans="16:26" ht="12.75">
      <c r="P942" s="61"/>
      <c r="R942" s="61"/>
      <c r="T942" s="61"/>
      <c r="V942" s="61"/>
      <c r="X942" s="61"/>
      <c r="Z942" s="61"/>
    </row>
    <row r="943" spans="16:26" ht="12.75">
      <c r="P943" s="61"/>
      <c r="R943" s="61"/>
      <c r="T943" s="61"/>
      <c r="V943" s="61"/>
      <c r="X943" s="61"/>
      <c r="Z943" s="61"/>
    </row>
    <row r="944" spans="16:26" ht="12.75">
      <c r="P944" s="61"/>
      <c r="R944" s="61"/>
      <c r="T944" s="61"/>
      <c r="V944" s="61"/>
      <c r="X944" s="61"/>
      <c r="Z944" s="61"/>
    </row>
    <row r="945" spans="16:26" ht="12.75">
      <c r="P945" s="61"/>
      <c r="R945" s="61"/>
      <c r="T945" s="61"/>
      <c r="V945" s="61"/>
      <c r="X945" s="61"/>
      <c r="Z945" s="61"/>
    </row>
    <row r="946" spans="16:26" ht="12.75">
      <c r="P946" s="61"/>
      <c r="R946" s="61"/>
      <c r="T946" s="61"/>
      <c r="V946" s="61"/>
      <c r="X946" s="61"/>
      <c r="Z946" s="61"/>
    </row>
    <row r="947" spans="16:26" ht="12.75">
      <c r="P947" s="61"/>
      <c r="R947" s="61"/>
      <c r="T947" s="61"/>
      <c r="V947" s="61"/>
      <c r="X947" s="61"/>
      <c r="Z947" s="61"/>
    </row>
    <row r="948" spans="16:26" ht="12.75">
      <c r="P948" s="61"/>
      <c r="R948" s="61"/>
      <c r="T948" s="61"/>
      <c r="V948" s="61"/>
      <c r="X948" s="61"/>
      <c r="Z948" s="61"/>
    </row>
    <row r="949" spans="16:26" ht="12.75">
      <c r="P949" s="61"/>
      <c r="R949" s="61"/>
      <c r="T949" s="61"/>
      <c r="V949" s="61"/>
      <c r="X949" s="61"/>
      <c r="Z949" s="61"/>
    </row>
    <row r="950" spans="16:26" ht="12.75">
      <c r="P950" s="61"/>
      <c r="R950" s="61"/>
      <c r="T950" s="61"/>
      <c r="V950" s="61"/>
      <c r="X950" s="61"/>
      <c r="Z950" s="61"/>
    </row>
    <row r="951" spans="16:26" ht="12.75">
      <c r="P951" s="61"/>
      <c r="R951" s="61"/>
      <c r="T951" s="61"/>
      <c r="V951" s="61"/>
      <c r="X951" s="61"/>
      <c r="Z951" s="61"/>
    </row>
    <row r="952" spans="16:26" ht="12.75">
      <c r="P952" s="61"/>
      <c r="R952" s="61"/>
      <c r="T952" s="61"/>
      <c r="V952" s="61"/>
      <c r="X952" s="61"/>
      <c r="Z952" s="61"/>
    </row>
    <row r="953" spans="16:26" ht="12.75">
      <c r="P953" s="61"/>
      <c r="R953" s="61"/>
      <c r="T953" s="61"/>
      <c r="V953" s="61"/>
      <c r="X953" s="61"/>
      <c r="Z953" s="61"/>
    </row>
    <row r="954" spans="16:26" ht="12.75">
      <c r="P954" s="61"/>
      <c r="R954" s="61"/>
      <c r="T954" s="61"/>
      <c r="V954" s="61"/>
      <c r="X954" s="61"/>
      <c r="Z954" s="61"/>
    </row>
    <row r="955" spans="16:26" ht="12.75">
      <c r="P955" s="61"/>
      <c r="R955" s="61"/>
      <c r="T955" s="61"/>
      <c r="V955" s="61"/>
      <c r="X955" s="61"/>
      <c r="Z955" s="61"/>
    </row>
    <row r="956" spans="16:26" ht="12.75">
      <c r="P956" s="61"/>
      <c r="R956" s="61"/>
      <c r="T956" s="61"/>
      <c r="V956" s="61"/>
      <c r="X956" s="61"/>
      <c r="Z956" s="61"/>
    </row>
    <row r="957" spans="16:26" ht="12.75">
      <c r="P957" s="61"/>
      <c r="R957" s="61"/>
      <c r="T957" s="61"/>
      <c r="V957" s="61"/>
      <c r="X957" s="61"/>
      <c r="Z957" s="61"/>
    </row>
    <row r="958" spans="16:26" ht="12.75">
      <c r="P958" s="61"/>
      <c r="R958" s="61"/>
      <c r="T958" s="61"/>
      <c r="V958" s="61"/>
      <c r="X958" s="61"/>
      <c r="Z958" s="61"/>
    </row>
    <row r="959" spans="16:26" ht="12.75">
      <c r="P959" s="61"/>
      <c r="R959" s="61"/>
      <c r="T959" s="61"/>
      <c r="V959" s="61"/>
      <c r="X959" s="61"/>
      <c r="Z959" s="61"/>
    </row>
    <row r="960" spans="16:26" ht="12.75">
      <c r="P960" s="61"/>
      <c r="R960" s="61"/>
      <c r="T960" s="61"/>
      <c r="V960" s="61"/>
      <c r="X960" s="61"/>
      <c r="Z960" s="61"/>
    </row>
    <row r="961" spans="16:26" ht="12.75">
      <c r="P961" s="61"/>
      <c r="R961" s="61"/>
      <c r="T961" s="61"/>
      <c r="V961" s="61"/>
      <c r="X961" s="61"/>
      <c r="Z961" s="61"/>
    </row>
    <row r="962" spans="16:26" ht="12.75">
      <c r="P962" s="61"/>
      <c r="R962" s="61"/>
      <c r="T962" s="61"/>
      <c r="V962" s="61"/>
      <c r="X962" s="61"/>
      <c r="Z962" s="61"/>
    </row>
    <row r="963" spans="16:26" ht="12.75">
      <c r="P963" s="61"/>
      <c r="R963" s="61"/>
      <c r="T963" s="61"/>
      <c r="V963" s="61"/>
      <c r="X963" s="61"/>
      <c r="Z963" s="61"/>
    </row>
    <row r="964" spans="16:26" ht="12.75">
      <c r="P964" s="61"/>
      <c r="R964" s="61"/>
      <c r="T964" s="61"/>
      <c r="V964" s="61"/>
      <c r="X964" s="61"/>
      <c r="Z964" s="61"/>
    </row>
    <row r="965" spans="16:26" ht="12.75">
      <c r="P965" s="61"/>
      <c r="R965" s="61"/>
      <c r="T965" s="61"/>
      <c r="V965" s="61"/>
      <c r="X965" s="61"/>
      <c r="Z965" s="61"/>
    </row>
    <row r="966" spans="16:26" ht="12.75">
      <c r="P966" s="61"/>
      <c r="R966" s="61"/>
      <c r="T966" s="61"/>
      <c r="V966" s="61"/>
      <c r="X966" s="61"/>
      <c r="Z966" s="61"/>
    </row>
    <row r="967" spans="16:26" ht="12.75">
      <c r="P967" s="61"/>
      <c r="R967" s="61"/>
      <c r="T967" s="61"/>
      <c r="V967" s="61"/>
      <c r="X967" s="61"/>
      <c r="Z967" s="61"/>
    </row>
    <row r="968" spans="16:26" ht="12.75">
      <c r="P968" s="61"/>
      <c r="R968" s="61"/>
      <c r="T968" s="61"/>
      <c r="V968" s="61"/>
      <c r="X968" s="61"/>
      <c r="Z968" s="61"/>
    </row>
    <row r="969" spans="16:26" ht="12.75">
      <c r="P969" s="61"/>
      <c r="R969" s="61"/>
      <c r="T969" s="61"/>
      <c r="V969" s="61"/>
      <c r="X969" s="61"/>
      <c r="Z969" s="61"/>
    </row>
    <row r="970" spans="16:26" ht="12.75">
      <c r="P970" s="61"/>
      <c r="R970" s="61"/>
      <c r="T970" s="61"/>
      <c r="V970" s="61"/>
      <c r="X970" s="61"/>
      <c r="Z970" s="61"/>
    </row>
    <row r="971" spans="16:26" ht="12.75">
      <c r="P971" s="61"/>
      <c r="R971" s="61"/>
      <c r="T971" s="61"/>
      <c r="V971" s="61"/>
      <c r="X971" s="61"/>
      <c r="Z971" s="61"/>
    </row>
    <row r="972" spans="16:26" ht="12.75">
      <c r="P972" s="61"/>
      <c r="R972" s="61"/>
      <c r="T972" s="61"/>
      <c r="V972" s="61"/>
      <c r="X972" s="61"/>
      <c r="Z972" s="61"/>
    </row>
    <row r="973" spans="16:26" ht="12.75">
      <c r="P973" s="61"/>
      <c r="R973" s="61"/>
      <c r="T973" s="61"/>
      <c r="V973" s="61"/>
      <c r="X973" s="61"/>
      <c r="Z973" s="61"/>
    </row>
    <row r="974" spans="16:26" ht="12.75">
      <c r="P974" s="61"/>
      <c r="R974" s="61"/>
      <c r="T974" s="61"/>
      <c r="V974" s="61"/>
      <c r="X974" s="61"/>
      <c r="Z974" s="61"/>
    </row>
    <row r="975" spans="16:26" ht="12.75">
      <c r="P975" s="61"/>
      <c r="R975" s="61"/>
      <c r="T975" s="61"/>
      <c r="V975" s="61"/>
      <c r="X975" s="61"/>
      <c r="Z975" s="61"/>
    </row>
    <row r="976" spans="16:26" ht="12.75">
      <c r="P976" s="61"/>
      <c r="R976" s="61"/>
      <c r="T976" s="61"/>
      <c r="V976" s="61"/>
      <c r="X976" s="61"/>
      <c r="Z976" s="61"/>
    </row>
    <row r="977" spans="16:26" ht="12.75">
      <c r="P977" s="61"/>
      <c r="R977" s="61"/>
      <c r="T977" s="61"/>
      <c r="V977" s="61"/>
      <c r="X977" s="61"/>
      <c r="Z977" s="61"/>
    </row>
    <row r="978" spans="16:26" ht="12.75">
      <c r="P978" s="61"/>
      <c r="R978" s="61"/>
      <c r="T978" s="61"/>
      <c r="V978" s="61"/>
      <c r="X978" s="61"/>
      <c r="Z978" s="61"/>
    </row>
    <row r="979" spans="16:26" ht="12.75">
      <c r="P979" s="61"/>
      <c r="R979" s="61"/>
      <c r="T979" s="61"/>
      <c r="V979" s="61"/>
      <c r="X979" s="61"/>
      <c r="Z979" s="61"/>
    </row>
    <row r="980" spans="16:26" ht="12.75">
      <c r="P980" s="61"/>
      <c r="R980" s="61"/>
      <c r="T980" s="61"/>
      <c r="V980" s="61"/>
      <c r="X980" s="61"/>
      <c r="Z980" s="61"/>
    </row>
    <row r="981" spans="16:26" ht="12.75">
      <c r="P981" s="61"/>
      <c r="R981" s="61"/>
      <c r="T981" s="61"/>
      <c r="V981" s="61"/>
      <c r="X981" s="61"/>
      <c r="Z981" s="61"/>
    </row>
    <row r="982" spans="16:26" ht="12.75">
      <c r="P982" s="61"/>
      <c r="R982" s="61"/>
      <c r="T982" s="61"/>
      <c r="V982" s="61"/>
      <c r="X982" s="61"/>
      <c r="Z982" s="61"/>
    </row>
    <row r="983" spans="16:26" ht="12.75">
      <c r="P983" s="61"/>
      <c r="R983" s="61"/>
      <c r="T983" s="61"/>
      <c r="V983" s="61"/>
      <c r="X983" s="61"/>
      <c r="Z983" s="61"/>
    </row>
    <row r="984" spans="16:26" ht="12.75">
      <c r="P984" s="61"/>
      <c r="R984" s="61"/>
      <c r="T984" s="61"/>
      <c r="V984" s="61"/>
      <c r="X984" s="61"/>
      <c r="Z984" s="61"/>
    </row>
    <row r="985" spans="16:26" ht="12.75">
      <c r="P985" s="61"/>
      <c r="R985" s="61"/>
      <c r="T985" s="61"/>
      <c r="V985" s="61"/>
      <c r="X985" s="61"/>
      <c r="Z985" s="61"/>
    </row>
    <row r="986" spans="16:26" ht="12.75">
      <c r="P986" s="61"/>
      <c r="R986" s="61"/>
      <c r="T986" s="61"/>
      <c r="V986" s="61"/>
      <c r="X986" s="61"/>
      <c r="Z986" s="61"/>
    </row>
    <row r="987" spans="16:26" ht="12.75">
      <c r="P987" s="61"/>
      <c r="R987" s="61"/>
      <c r="T987" s="61"/>
      <c r="V987" s="61"/>
      <c r="X987" s="61"/>
      <c r="Z987" s="61"/>
    </row>
    <row r="988" spans="16:26" ht="12.75">
      <c r="P988" s="61"/>
      <c r="R988" s="61"/>
      <c r="T988" s="61"/>
      <c r="V988" s="61"/>
      <c r="X988" s="61"/>
      <c r="Z988" s="61"/>
    </row>
    <row r="989" spans="16:26" ht="12.75">
      <c r="P989" s="61"/>
      <c r="R989" s="61"/>
      <c r="T989" s="61"/>
      <c r="V989" s="61"/>
      <c r="X989" s="61"/>
      <c r="Z989" s="61"/>
    </row>
    <row r="990" spans="16:26" ht="12.75">
      <c r="P990" s="61"/>
      <c r="R990" s="61"/>
      <c r="T990" s="61"/>
      <c r="V990" s="61"/>
      <c r="X990" s="61"/>
      <c r="Z990" s="61"/>
    </row>
    <row r="991" spans="16:26" ht="12.75">
      <c r="P991" s="61"/>
      <c r="R991" s="61"/>
      <c r="T991" s="61"/>
      <c r="V991" s="61"/>
      <c r="X991" s="61"/>
      <c r="Z991" s="61"/>
    </row>
    <row r="992" spans="16:26" ht="12.75">
      <c r="P992" s="61"/>
      <c r="R992" s="61"/>
      <c r="T992" s="61"/>
      <c r="V992" s="61"/>
      <c r="X992" s="61"/>
      <c r="Z992" s="61"/>
    </row>
    <row r="993" spans="16:26" ht="12.75">
      <c r="P993" s="61"/>
      <c r="R993" s="61"/>
      <c r="T993" s="61"/>
      <c r="V993" s="61"/>
      <c r="X993" s="61"/>
      <c r="Z993" s="61"/>
    </row>
    <row r="994" spans="16:26" ht="12.75">
      <c r="P994" s="61"/>
      <c r="R994" s="61"/>
      <c r="T994" s="61"/>
      <c r="V994" s="61"/>
      <c r="X994" s="61"/>
      <c r="Z994" s="61"/>
    </row>
    <row r="995" spans="16:26" ht="12.75">
      <c r="P995" s="61"/>
      <c r="R995" s="61"/>
      <c r="T995" s="61"/>
      <c r="V995" s="61"/>
      <c r="X995" s="61"/>
      <c r="Z995" s="61"/>
    </row>
    <row r="996" spans="16:26" ht="12.75">
      <c r="P996" s="61"/>
      <c r="R996" s="61"/>
      <c r="T996" s="61"/>
      <c r="V996" s="61"/>
      <c r="X996" s="61"/>
      <c r="Z996" s="61"/>
    </row>
    <row r="997" spans="16:26" ht="12.75">
      <c r="P997" s="61"/>
      <c r="R997" s="61"/>
      <c r="T997" s="61"/>
      <c r="V997" s="61"/>
      <c r="X997" s="61"/>
      <c r="Z997" s="61"/>
    </row>
    <row r="998" spans="16:26" ht="12.75">
      <c r="P998" s="61"/>
      <c r="R998" s="61"/>
      <c r="T998" s="61"/>
      <c r="V998" s="61"/>
      <c r="X998" s="61"/>
      <c r="Z998" s="61"/>
    </row>
    <row r="999" spans="16:26" ht="12.75">
      <c r="P999" s="61"/>
      <c r="R999" s="61"/>
      <c r="T999" s="61"/>
      <c r="V999" s="61"/>
      <c r="X999" s="61"/>
      <c r="Z999" s="61"/>
    </row>
    <row r="1000" spans="16:26" ht="12.75">
      <c r="P1000" s="61"/>
      <c r="R1000" s="61"/>
      <c r="T1000" s="61"/>
      <c r="V1000" s="61"/>
      <c r="X1000" s="61"/>
      <c r="Z1000" s="61"/>
    </row>
    <row r="1001" spans="16:26" ht="12.75">
      <c r="P1001" s="61"/>
      <c r="R1001" s="61"/>
      <c r="T1001" s="61"/>
      <c r="V1001" s="61"/>
      <c r="X1001" s="61"/>
      <c r="Z1001" s="61"/>
    </row>
    <row r="1002" spans="16:26" ht="12.75">
      <c r="P1002" s="61"/>
      <c r="R1002" s="61"/>
      <c r="T1002" s="61"/>
      <c r="V1002" s="61"/>
      <c r="X1002" s="61"/>
      <c r="Z1002" s="61"/>
    </row>
    <row r="1003" spans="16:26" ht="12.75">
      <c r="P1003" s="61"/>
      <c r="R1003" s="61"/>
      <c r="T1003" s="61"/>
      <c r="V1003" s="61"/>
      <c r="X1003" s="61"/>
      <c r="Z1003" s="61"/>
    </row>
    <row r="1004" spans="16:26" ht="12.75">
      <c r="P1004" s="61"/>
      <c r="R1004" s="61"/>
      <c r="T1004" s="61"/>
      <c r="V1004" s="61"/>
      <c r="X1004" s="61"/>
      <c r="Z1004" s="61"/>
    </row>
    <row r="1005" spans="16:26" ht="12.75">
      <c r="P1005" s="61"/>
      <c r="R1005" s="61"/>
      <c r="T1005" s="61"/>
      <c r="V1005" s="61"/>
      <c r="X1005" s="61"/>
      <c r="Z1005" s="61"/>
    </row>
    <row r="1006" spans="16:26" ht="12.75">
      <c r="P1006" s="61"/>
      <c r="R1006" s="61"/>
      <c r="T1006" s="61"/>
      <c r="V1006" s="61"/>
      <c r="X1006" s="61"/>
      <c r="Z1006" s="61"/>
    </row>
    <row r="1007" spans="16:26" ht="12.75">
      <c r="P1007" s="61"/>
      <c r="R1007" s="61"/>
      <c r="T1007" s="61"/>
      <c r="V1007" s="61"/>
      <c r="X1007" s="61"/>
      <c r="Z1007" s="61"/>
    </row>
    <row r="1008" spans="16:26" ht="12.75">
      <c r="P1008" s="61"/>
      <c r="R1008" s="61"/>
      <c r="T1008" s="61"/>
      <c r="V1008" s="61"/>
      <c r="X1008" s="61"/>
      <c r="Z1008" s="61"/>
    </row>
    <row r="1009" spans="16:26" ht="12.75">
      <c r="P1009" s="61"/>
      <c r="R1009" s="61"/>
      <c r="T1009" s="61"/>
      <c r="V1009" s="61"/>
      <c r="X1009" s="61"/>
      <c r="Z1009" s="61"/>
    </row>
    <row r="1010" spans="16:26" ht="12.75">
      <c r="P1010" s="61"/>
      <c r="R1010" s="61"/>
      <c r="T1010" s="61"/>
      <c r="V1010" s="61"/>
      <c r="X1010" s="61"/>
      <c r="Z1010" s="61"/>
    </row>
    <row r="1011" spans="16:26" ht="12.75">
      <c r="P1011" s="61"/>
      <c r="R1011" s="61"/>
      <c r="T1011" s="61"/>
      <c r="V1011" s="61"/>
      <c r="X1011" s="61"/>
      <c r="Z1011" s="61"/>
    </row>
    <row r="1012" spans="16:26" ht="12.75">
      <c r="P1012" s="61"/>
      <c r="R1012" s="61"/>
      <c r="T1012" s="61"/>
      <c r="V1012" s="61"/>
      <c r="X1012" s="61"/>
      <c r="Z1012" s="61"/>
    </row>
    <row r="1013" spans="16:26" ht="12.75">
      <c r="P1013" s="61"/>
      <c r="R1013" s="61"/>
      <c r="T1013" s="61"/>
      <c r="V1013" s="61"/>
      <c r="X1013" s="61"/>
      <c r="Z1013" s="61"/>
    </row>
    <row r="1014" spans="16:26" ht="12.75">
      <c r="P1014" s="61"/>
      <c r="R1014" s="61"/>
      <c r="T1014" s="61"/>
      <c r="V1014" s="61"/>
      <c r="X1014" s="61"/>
      <c r="Z1014" s="61"/>
    </row>
    <row r="1015" spans="16:26" ht="12.75">
      <c r="P1015" s="61"/>
      <c r="R1015" s="61"/>
      <c r="T1015" s="61"/>
      <c r="V1015" s="61"/>
      <c r="X1015" s="61"/>
      <c r="Z1015" s="61"/>
    </row>
    <row r="1016" spans="16:26" ht="12.75">
      <c r="P1016" s="61"/>
      <c r="R1016" s="61"/>
      <c r="T1016" s="61"/>
      <c r="V1016" s="61"/>
      <c r="X1016" s="61"/>
      <c r="Z1016" s="61"/>
    </row>
    <row r="1017" spans="16:26" ht="12.75">
      <c r="P1017" s="61"/>
      <c r="R1017" s="61"/>
      <c r="T1017" s="61"/>
      <c r="V1017" s="61"/>
      <c r="X1017" s="61"/>
      <c r="Z1017" s="61"/>
    </row>
    <row r="1018" spans="16:26" ht="12.75">
      <c r="P1018" s="61"/>
      <c r="R1018" s="61"/>
      <c r="T1018" s="61"/>
      <c r="V1018" s="61"/>
      <c r="X1018" s="61"/>
      <c r="Z1018" s="61"/>
    </row>
    <row r="1019" spans="16:26" ht="12.75">
      <c r="P1019" s="61"/>
      <c r="R1019" s="61"/>
      <c r="T1019" s="61"/>
      <c r="V1019" s="61"/>
      <c r="X1019" s="61"/>
      <c r="Z1019" s="61"/>
    </row>
    <row r="1020" spans="16:26" ht="12.75">
      <c r="P1020" s="61"/>
      <c r="R1020" s="61"/>
      <c r="T1020" s="61"/>
      <c r="V1020" s="61"/>
      <c r="X1020" s="61"/>
      <c r="Z1020" s="61"/>
    </row>
    <row r="1021" spans="16:26" ht="12.75">
      <c r="P1021" s="61"/>
      <c r="R1021" s="61"/>
      <c r="T1021" s="61"/>
      <c r="V1021" s="61"/>
      <c r="X1021" s="61"/>
      <c r="Z1021" s="61"/>
    </row>
    <row r="1022" spans="16:26" ht="12.75">
      <c r="P1022" s="61"/>
      <c r="R1022" s="61"/>
      <c r="T1022" s="61"/>
      <c r="V1022" s="61"/>
      <c r="X1022" s="61"/>
      <c r="Z1022" s="61"/>
    </row>
    <row r="1023" spans="16:26" ht="12.75">
      <c r="P1023" s="61"/>
      <c r="R1023" s="61"/>
      <c r="T1023" s="61"/>
      <c r="V1023" s="61"/>
      <c r="X1023" s="61"/>
      <c r="Z1023" s="61"/>
    </row>
    <row r="1024" spans="16:26" ht="12.75">
      <c r="P1024" s="61"/>
      <c r="R1024" s="61"/>
      <c r="T1024" s="61"/>
      <c r="V1024" s="61"/>
      <c r="X1024" s="61"/>
      <c r="Z1024" s="61"/>
    </row>
    <row r="1025" spans="16:26" ht="12.75">
      <c r="P1025" s="61"/>
      <c r="R1025" s="61"/>
      <c r="T1025" s="61"/>
      <c r="V1025" s="61"/>
      <c r="X1025" s="61"/>
      <c r="Z1025" s="61"/>
    </row>
    <row r="1026" spans="16:26" ht="12.75">
      <c r="P1026" s="61"/>
      <c r="R1026" s="61"/>
      <c r="T1026" s="61"/>
      <c r="V1026" s="61"/>
      <c r="X1026" s="61"/>
      <c r="Z1026" s="61"/>
    </row>
    <row r="1027" spans="16:26" ht="12.75">
      <c r="P1027" s="61"/>
      <c r="R1027" s="61"/>
      <c r="T1027" s="61"/>
      <c r="V1027" s="61"/>
      <c r="X1027" s="61"/>
      <c r="Z1027" s="61"/>
    </row>
    <row r="1028" spans="16:26" ht="12.75">
      <c r="P1028" s="61"/>
      <c r="R1028" s="61"/>
      <c r="T1028" s="61"/>
      <c r="V1028" s="61"/>
      <c r="X1028" s="61"/>
      <c r="Z1028" s="61"/>
    </row>
    <row r="1029" spans="16:26" ht="12.75">
      <c r="P1029" s="61"/>
      <c r="R1029" s="61"/>
      <c r="T1029" s="61"/>
      <c r="V1029" s="61"/>
      <c r="X1029" s="61"/>
      <c r="Z1029" s="61"/>
    </row>
    <row r="1030" spans="16:26" ht="12.75">
      <c r="P1030" s="61"/>
      <c r="R1030" s="61"/>
      <c r="T1030" s="61"/>
      <c r="V1030" s="61"/>
      <c r="X1030" s="61"/>
      <c r="Z1030" s="61"/>
    </row>
    <row r="1031" spans="16:26" ht="12.75">
      <c r="P1031" s="61"/>
      <c r="R1031" s="61"/>
      <c r="T1031" s="61"/>
      <c r="V1031" s="61"/>
      <c r="X1031" s="61"/>
      <c r="Z1031" s="61"/>
    </row>
    <row r="1032" spans="16:26" ht="12.75">
      <c r="P1032" s="61"/>
      <c r="R1032" s="61"/>
      <c r="T1032" s="61"/>
      <c r="V1032" s="61"/>
      <c r="X1032" s="61"/>
      <c r="Z1032" s="61"/>
    </row>
    <row r="1033" spans="16:26" ht="12.75">
      <c r="P1033" s="61"/>
      <c r="R1033" s="61"/>
      <c r="T1033" s="61"/>
      <c r="V1033" s="61"/>
      <c r="X1033" s="61"/>
      <c r="Z1033" s="61"/>
    </row>
    <row r="1034" spans="16:26" ht="12.75">
      <c r="P1034" s="61"/>
      <c r="R1034" s="61"/>
      <c r="T1034" s="61"/>
      <c r="V1034" s="61"/>
      <c r="X1034" s="61"/>
      <c r="Z1034" s="61"/>
    </row>
    <row r="1035" spans="16:26" ht="12.75">
      <c r="P1035" s="61"/>
      <c r="R1035" s="61"/>
      <c r="T1035" s="61"/>
      <c r="V1035" s="61"/>
      <c r="X1035" s="61"/>
      <c r="Z1035" s="61"/>
    </row>
    <row r="1036" spans="16:26" ht="12.75">
      <c r="P1036" s="61"/>
      <c r="R1036" s="61"/>
      <c r="T1036" s="61"/>
      <c r="V1036" s="61"/>
      <c r="X1036" s="61"/>
      <c r="Z1036" s="61"/>
    </row>
    <row r="1037" spans="16:26" ht="12.75">
      <c r="P1037" s="61"/>
      <c r="R1037" s="61"/>
      <c r="T1037" s="61"/>
      <c r="V1037" s="61"/>
      <c r="X1037" s="61"/>
      <c r="Z1037" s="61"/>
    </row>
    <row r="1038" spans="16:26" ht="12.75">
      <c r="P1038" s="61"/>
      <c r="R1038" s="61"/>
      <c r="T1038" s="61"/>
      <c r="V1038" s="61"/>
      <c r="X1038" s="61"/>
      <c r="Z1038" s="61"/>
    </row>
    <row r="1039" spans="16:26" ht="12.75">
      <c r="P1039" s="61"/>
      <c r="R1039" s="61"/>
      <c r="T1039" s="61"/>
      <c r="V1039" s="61"/>
      <c r="X1039" s="61"/>
      <c r="Z1039" s="61"/>
    </row>
    <row r="1040" spans="16:26" ht="12.75">
      <c r="P1040" s="61"/>
      <c r="R1040" s="61"/>
      <c r="T1040" s="61"/>
      <c r="V1040" s="61"/>
      <c r="X1040" s="61"/>
      <c r="Z1040" s="61"/>
    </row>
    <row r="1041" spans="16:26" ht="12.75">
      <c r="P1041" s="61"/>
      <c r="R1041" s="61"/>
      <c r="T1041" s="61"/>
      <c r="V1041" s="61"/>
      <c r="X1041" s="61"/>
      <c r="Z1041" s="61"/>
    </row>
    <row r="1042" spans="16:26" ht="12.75">
      <c r="P1042" s="61"/>
      <c r="R1042" s="61"/>
      <c r="T1042" s="61"/>
      <c r="V1042" s="61"/>
      <c r="X1042" s="61"/>
      <c r="Z1042" s="61"/>
    </row>
    <row r="1043" spans="16:26" ht="12.75">
      <c r="P1043" s="61"/>
      <c r="R1043" s="61"/>
      <c r="T1043" s="61"/>
      <c r="V1043" s="61"/>
      <c r="X1043" s="61"/>
      <c r="Z1043" s="61"/>
    </row>
    <row r="1044" spans="16:26" ht="12.75">
      <c r="P1044" s="61"/>
      <c r="R1044" s="61"/>
      <c r="T1044" s="61"/>
      <c r="V1044" s="61"/>
      <c r="X1044" s="61"/>
      <c r="Z1044" s="61"/>
    </row>
    <row r="1045" spans="16:26" ht="12.75">
      <c r="P1045" s="61"/>
      <c r="R1045" s="61"/>
      <c r="T1045" s="61"/>
      <c r="V1045" s="61"/>
      <c r="X1045" s="61"/>
      <c r="Z1045" s="61"/>
    </row>
    <row r="1046" spans="16:26" ht="12.75">
      <c r="P1046" s="61"/>
      <c r="R1046" s="61"/>
      <c r="T1046" s="61"/>
      <c r="V1046" s="61"/>
      <c r="X1046" s="61"/>
      <c r="Z1046" s="61"/>
    </row>
    <row r="1047" spans="16:26" ht="12.75">
      <c r="P1047" s="61"/>
      <c r="R1047" s="61"/>
      <c r="T1047" s="61"/>
      <c r="V1047" s="61"/>
      <c r="X1047" s="61"/>
      <c r="Z1047" s="61"/>
    </row>
    <row r="1048" spans="16:26" ht="12.75">
      <c r="P1048" s="61"/>
      <c r="R1048" s="61"/>
      <c r="T1048" s="61"/>
      <c r="V1048" s="61"/>
      <c r="X1048" s="61"/>
      <c r="Z1048" s="61"/>
    </row>
    <row r="1049" spans="16:26" ht="12.75">
      <c r="P1049" s="61"/>
      <c r="R1049" s="61"/>
      <c r="T1049" s="61"/>
      <c r="V1049" s="61"/>
      <c r="X1049" s="61"/>
      <c r="Z1049" s="61"/>
    </row>
    <row r="1050" spans="16:26" ht="12.75">
      <c r="P1050" s="61"/>
      <c r="R1050" s="61"/>
      <c r="T1050" s="61"/>
      <c r="V1050" s="61"/>
      <c r="X1050" s="61"/>
      <c r="Z1050" s="61"/>
    </row>
    <row r="1051" spans="16:26" ht="12.75">
      <c r="P1051" s="61"/>
      <c r="R1051" s="61"/>
      <c r="T1051" s="61"/>
      <c r="V1051" s="61"/>
      <c r="X1051" s="61"/>
      <c r="Z1051" s="61"/>
    </row>
    <row r="1052" spans="16:26" ht="12.75">
      <c r="P1052" s="61"/>
      <c r="R1052" s="61"/>
      <c r="T1052" s="61"/>
      <c r="V1052" s="61"/>
      <c r="X1052" s="61"/>
      <c r="Z1052" s="61"/>
    </row>
    <row r="1053" spans="16:26" ht="12.75">
      <c r="P1053" s="61"/>
      <c r="R1053" s="61"/>
      <c r="T1053" s="61"/>
      <c r="V1053" s="61"/>
      <c r="X1053" s="61"/>
      <c r="Z1053" s="61"/>
    </row>
    <row r="1054" spans="16:26" ht="12.75">
      <c r="P1054" s="61"/>
      <c r="R1054" s="61"/>
      <c r="T1054" s="61"/>
      <c r="V1054" s="61"/>
      <c r="X1054" s="61"/>
      <c r="Z1054" s="61"/>
    </row>
    <row r="1055" spans="16:26" ht="12.75">
      <c r="P1055" s="61"/>
      <c r="R1055" s="61"/>
      <c r="T1055" s="61"/>
      <c r="V1055" s="61"/>
      <c r="X1055" s="61"/>
      <c r="Z1055" s="61"/>
    </row>
    <row r="1056" spans="16:26" ht="12.75">
      <c r="P1056" s="61"/>
      <c r="R1056" s="61"/>
      <c r="T1056" s="61"/>
      <c r="V1056" s="61"/>
      <c r="X1056" s="61"/>
      <c r="Z1056" s="61"/>
    </row>
    <row r="1057" spans="16:26" ht="12.75">
      <c r="P1057" s="61"/>
      <c r="R1057" s="61"/>
      <c r="T1057" s="61"/>
      <c r="V1057" s="61"/>
      <c r="X1057" s="61"/>
      <c r="Z1057" s="61"/>
    </row>
    <row r="1058" spans="16:26" ht="12.75">
      <c r="P1058" s="61"/>
      <c r="R1058" s="61"/>
      <c r="T1058" s="61"/>
      <c r="V1058" s="61"/>
      <c r="X1058" s="61"/>
      <c r="Z1058" s="61"/>
    </row>
    <row r="1059" spans="16:26" ht="12.75">
      <c r="P1059" s="61"/>
      <c r="R1059" s="61"/>
      <c r="T1059" s="61"/>
      <c r="V1059" s="61"/>
      <c r="X1059" s="61"/>
      <c r="Z1059" s="61"/>
    </row>
    <row r="1060" spans="16:26" ht="12.75">
      <c r="P1060" s="61"/>
      <c r="R1060" s="61"/>
      <c r="T1060" s="61"/>
      <c r="V1060" s="61"/>
      <c r="X1060" s="61"/>
      <c r="Z1060" s="61"/>
    </row>
    <row r="1061" spans="16:26" ht="12.75">
      <c r="P1061" s="61"/>
      <c r="R1061" s="61"/>
      <c r="T1061" s="61"/>
      <c r="V1061" s="61"/>
      <c r="X1061" s="61"/>
      <c r="Z1061" s="61"/>
    </row>
    <row r="1062" spans="16:26" ht="12.75">
      <c r="P1062" s="61"/>
      <c r="R1062" s="61"/>
      <c r="T1062" s="61"/>
      <c r="V1062" s="61"/>
      <c r="X1062" s="61"/>
      <c r="Z1062" s="61"/>
    </row>
    <row r="1063" spans="16:26" ht="12.75">
      <c r="P1063" s="61"/>
      <c r="R1063" s="61"/>
      <c r="T1063" s="61"/>
      <c r="V1063" s="61"/>
      <c r="X1063" s="61"/>
      <c r="Z1063" s="61"/>
    </row>
    <row r="1064" spans="16:26" ht="12.75">
      <c r="P1064" s="61"/>
      <c r="R1064" s="61"/>
      <c r="T1064" s="61"/>
      <c r="V1064" s="61"/>
      <c r="X1064" s="61"/>
      <c r="Z1064" s="61"/>
    </row>
    <row r="1065" spans="16:26" ht="12.75">
      <c r="P1065" s="61"/>
      <c r="R1065" s="61"/>
      <c r="T1065" s="61"/>
      <c r="V1065" s="61"/>
      <c r="X1065" s="61"/>
      <c r="Z1065" s="61"/>
    </row>
    <row r="1066" spans="16:26" ht="12.75">
      <c r="P1066" s="61"/>
      <c r="R1066" s="61"/>
      <c r="T1066" s="61"/>
      <c r="V1066" s="61"/>
      <c r="X1066" s="61"/>
      <c r="Z1066" s="61"/>
    </row>
    <row r="1067" spans="16:26" ht="12.75">
      <c r="P1067" s="61"/>
      <c r="R1067" s="61"/>
      <c r="T1067" s="61"/>
      <c r="V1067" s="61"/>
      <c r="X1067" s="61"/>
      <c r="Z1067" s="61"/>
    </row>
    <row r="1068" spans="16:26" ht="12.75">
      <c r="P1068" s="61"/>
      <c r="R1068" s="61"/>
      <c r="T1068" s="61"/>
      <c r="V1068" s="61"/>
      <c r="X1068" s="61"/>
      <c r="Z1068" s="61"/>
    </row>
    <row r="1069" spans="16:26" ht="12.75">
      <c r="P1069" s="61"/>
      <c r="R1069" s="61"/>
      <c r="T1069" s="61"/>
      <c r="V1069" s="61"/>
      <c r="X1069" s="61"/>
      <c r="Z1069" s="61"/>
    </row>
    <row r="1070" spans="16:26" ht="12.75">
      <c r="P1070" s="61"/>
      <c r="R1070" s="61"/>
      <c r="T1070" s="61"/>
      <c r="V1070" s="61"/>
      <c r="X1070" s="61"/>
      <c r="Z1070" s="61"/>
    </row>
    <row r="1071" spans="16:26" ht="12.75">
      <c r="P1071" s="61"/>
      <c r="R1071" s="61"/>
      <c r="T1071" s="61"/>
      <c r="V1071" s="61"/>
      <c r="X1071" s="61"/>
      <c r="Z1071" s="61"/>
    </row>
    <row r="1072" spans="16:26" ht="12.75">
      <c r="P1072" s="61"/>
      <c r="R1072" s="61"/>
      <c r="T1072" s="61"/>
      <c r="V1072" s="61"/>
      <c r="X1072" s="61"/>
      <c r="Z1072" s="61"/>
    </row>
    <row r="1073" spans="16:26" ht="12.75">
      <c r="P1073" s="61"/>
      <c r="R1073" s="61"/>
      <c r="T1073" s="61"/>
      <c r="V1073" s="61"/>
      <c r="X1073" s="61"/>
      <c r="Z1073" s="61"/>
    </row>
    <row r="1074" spans="16:26" ht="12.75">
      <c r="P1074" s="61"/>
      <c r="R1074" s="61"/>
      <c r="T1074" s="61"/>
      <c r="V1074" s="61"/>
      <c r="X1074" s="61"/>
      <c r="Z1074" s="61"/>
    </row>
    <row r="1075" spans="16:26" ht="12.75">
      <c r="P1075" s="61"/>
      <c r="R1075" s="61"/>
      <c r="T1075" s="61"/>
      <c r="V1075" s="61"/>
      <c r="X1075" s="61"/>
      <c r="Z1075" s="61"/>
    </row>
    <row r="1076" spans="16:26" ht="12.75">
      <c r="P1076" s="61"/>
      <c r="R1076" s="61"/>
      <c r="T1076" s="61"/>
      <c r="V1076" s="61"/>
      <c r="X1076" s="61"/>
      <c r="Z1076" s="61"/>
    </row>
    <row r="1077" spans="16:26" ht="12.75">
      <c r="P1077" s="61"/>
      <c r="R1077" s="61"/>
      <c r="T1077" s="61"/>
      <c r="V1077" s="61"/>
      <c r="X1077" s="61"/>
      <c r="Z1077" s="61"/>
    </row>
    <row r="1078" spans="16:26" ht="12.75">
      <c r="P1078" s="61"/>
      <c r="R1078" s="61"/>
      <c r="T1078" s="61"/>
      <c r="V1078" s="61"/>
      <c r="X1078" s="61"/>
      <c r="Z1078" s="61"/>
    </row>
    <row r="1079" spans="16:26" ht="12.75">
      <c r="P1079" s="61"/>
      <c r="R1079" s="61"/>
      <c r="T1079" s="61"/>
      <c r="V1079" s="61"/>
      <c r="X1079" s="61"/>
      <c r="Z1079" s="61"/>
    </row>
    <row r="1080" spans="16:26" ht="12.75">
      <c r="P1080" s="61"/>
      <c r="R1080" s="61"/>
      <c r="T1080" s="61"/>
      <c r="V1080" s="61"/>
      <c r="X1080" s="61"/>
      <c r="Z1080" s="61"/>
    </row>
    <row r="1081" spans="16:26" ht="12.75">
      <c r="P1081" s="61"/>
      <c r="R1081" s="61"/>
      <c r="T1081" s="61"/>
      <c r="V1081" s="61"/>
      <c r="X1081" s="61"/>
      <c r="Z1081" s="61"/>
    </row>
    <row r="1082" spans="16:26" ht="12.75">
      <c r="P1082" s="61"/>
      <c r="R1082" s="61"/>
      <c r="T1082" s="61"/>
      <c r="V1082" s="61"/>
      <c r="X1082" s="61"/>
      <c r="Z1082" s="61"/>
    </row>
    <row r="1083" spans="16:26" ht="12.75">
      <c r="P1083" s="61"/>
      <c r="R1083" s="61"/>
      <c r="T1083" s="61"/>
      <c r="V1083" s="61"/>
      <c r="X1083" s="61"/>
      <c r="Z1083" s="61"/>
    </row>
    <row r="1084" spans="16:26" ht="12.75">
      <c r="P1084" s="61"/>
      <c r="R1084" s="61"/>
      <c r="T1084" s="61"/>
      <c r="V1084" s="61"/>
      <c r="X1084" s="61"/>
      <c r="Z1084" s="61"/>
    </row>
    <row r="1085" spans="16:26" ht="12.75">
      <c r="P1085" s="61"/>
      <c r="R1085" s="61"/>
      <c r="T1085" s="61"/>
      <c r="V1085" s="61"/>
      <c r="X1085" s="61"/>
      <c r="Z1085" s="61"/>
    </row>
    <row r="1086" spans="16:26" ht="12.75">
      <c r="P1086" s="61"/>
      <c r="R1086" s="61"/>
      <c r="T1086" s="61"/>
      <c r="V1086" s="61"/>
      <c r="X1086" s="61"/>
      <c r="Z1086" s="61"/>
    </row>
    <row r="1087" spans="16:26" ht="12.75">
      <c r="P1087" s="61"/>
      <c r="R1087" s="61"/>
      <c r="T1087" s="61"/>
      <c r="V1087" s="61"/>
      <c r="X1087" s="61"/>
      <c r="Z1087" s="61"/>
    </row>
    <row r="1088" spans="16:26" ht="12.75">
      <c r="P1088" s="61"/>
      <c r="R1088" s="61"/>
      <c r="T1088" s="61"/>
      <c r="V1088" s="61"/>
      <c r="X1088" s="61"/>
      <c r="Z1088" s="61"/>
    </row>
    <row r="1089" spans="16:26" ht="12.75">
      <c r="P1089" s="61"/>
      <c r="R1089" s="61"/>
      <c r="T1089" s="61"/>
      <c r="V1089" s="61"/>
      <c r="X1089" s="61"/>
      <c r="Z1089" s="61"/>
    </row>
    <row r="1090" spans="16:26" ht="12.75">
      <c r="P1090" s="61"/>
      <c r="R1090" s="61"/>
      <c r="T1090" s="61"/>
      <c r="V1090" s="61"/>
      <c r="X1090" s="61"/>
      <c r="Z1090" s="61"/>
    </row>
    <row r="1091" spans="16:26" ht="12.75">
      <c r="P1091" s="61"/>
      <c r="R1091" s="61"/>
      <c r="T1091" s="61"/>
      <c r="V1091" s="61"/>
      <c r="X1091" s="61"/>
      <c r="Z1091" s="61"/>
    </row>
    <row r="1092" spans="16:26" ht="12.75">
      <c r="P1092" s="61"/>
      <c r="R1092" s="61"/>
      <c r="T1092" s="61"/>
      <c r="V1092" s="61"/>
      <c r="X1092" s="61"/>
      <c r="Z1092" s="61"/>
    </row>
    <row r="1093" spans="16:26" ht="12.75">
      <c r="P1093" s="61"/>
      <c r="R1093" s="61"/>
      <c r="T1093" s="61"/>
      <c r="V1093" s="61"/>
      <c r="X1093" s="61"/>
      <c r="Z1093" s="61"/>
    </row>
    <row r="1094" spans="16:26" ht="12.75">
      <c r="P1094" s="61"/>
      <c r="R1094" s="61"/>
      <c r="T1094" s="61"/>
      <c r="V1094" s="61"/>
      <c r="X1094" s="61"/>
      <c r="Z1094" s="61"/>
    </row>
    <row r="1095" spans="16:26" ht="12.75">
      <c r="P1095" s="61"/>
      <c r="R1095" s="61"/>
      <c r="T1095" s="61"/>
      <c r="V1095" s="61"/>
      <c r="X1095" s="61"/>
      <c r="Z1095" s="61"/>
    </row>
    <row r="1096" spans="16:26" ht="12.75">
      <c r="P1096" s="61"/>
      <c r="R1096" s="61"/>
      <c r="T1096" s="61"/>
      <c r="V1096" s="61"/>
      <c r="X1096" s="61"/>
      <c r="Z1096" s="61"/>
    </row>
    <row r="1097" spans="16:26" ht="12.75">
      <c r="P1097" s="61"/>
      <c r="R1097" s="61"/>
      <c r="T1097" s="61"/>
      <c r="V1097" s="61"/>
      <c r="X1097" s="61"/>
      <c r="Z1097" s="61"/>
    </row>
    <row r="1098" spans="16:26" ht="12.75">
      <c r="P1098" s="61"/>
      <c r="R1098" s="61"/>
      <c r="T1098" s="61"/>
      <c r="V1098" s="61"/>
      <c r="X1098" s="61"/>
      <c r="Z1098" s="61"/>
    </row>
    <row r="1099" spans="16:26" ht="12.75">
      <c r="P1099" s="61"/>
      <c r="R1099" s="61"/>
      <c r="T1099" s="61"/>
      <c r="V1099" s="61"/>
      <c r="X1099" s="61"/>
      <c r="Z1099" s="61"/>
    </row>
    <row r="1100" spans="16:26" ht="12.75">
      <c r="P1100" s="61"/>
      <c r="R1100" s="61"/>
      <c r="T1100" s="61"/>
      <c r="V1100" s="61"/>
      <c r="X1100" s="61"/>
      <c r="Z1100" s="61"/>
    </row>
    <row r="1101" spans="16:26" ht="12.75">
      <c r="P1101" s="61"/>
      <c r="R1101" s="61"/>
      <c r="T1101" s="61"/>
      <c r="V1101" s="61"/>
      <c r="X1101" s="61"/>
      <c r="Z1101" s="61"/>
    </row>
    <row r="1102" spans="16:26" ht="12.75">
      <c r="P1102" s="61"/>
      <c r="R1102" s="61"/>
      <c r="T1102" s="61"/>
      <c r="V1102" s="61"/>
      <c r="X1102" s="61"/>
      <c r="Z1102" s="61"/>
    </row>
    <row r="1103" spans="16:26" ht="12.75">
      <c r="P1103" s="61"/>
      <c r="R1103" s="61"/>
      <c r="T1103" s="61"/>
      <c r="V1103" s="61"/>
      <c r="X1103" s="61"/>
      <c r="Z1103" s="61"/>
    </row>
    <row r="1104" spans="16:26" ht="12.75">
      <c r="P1104" s="61"/>
      <c r="R1104" s="61"/>
      <c r="T1104" s="61"/>
      <c r="V1104" s="61"/>
      <c r="X1104" s="61"/>
      <c r="Z1104" s="61"/>
    </row>
    <row r="1105" spans="16:26" ht="12.75">
      <c r="P1105" s="61"/>
      <c r="R1105" s="61"/>
      <c r="T1105" s="61"/>
      <c r="V1105" s="61"/>
      <c r="X1105" s="61"/>
      <c r="Z1105" s="61"/>
    </row>
    <row r="1106" spans="16:26" ht="12.75">
      <c r="P1106" s="61"/>
      <c r="R1106" s="61"/>
      <c r="T1106" s="61"/>
      <c r="V1106" s="61"/>
      <c r="X1106" s="61"/>
      <c r="Z1106" s="61"/>
    </row>
    <row r="1107" spans="16:26" ht="12.75">
      <c r="P1107" s="61"/>
      <c r="R1107" s="61"/>
      <c r="T1107" s="61"/>
      <c r="V1107" s="61"/>
      <c r="X1107" s="61"/>
      <c r="Z1107" s="61"/>
    </row>
    <row r="1108" spans="16:26" ht="12.75">
      <c r="P1108" s="61"/>
      <c r="R1108" s="61"/>
      <c r="T1108" s="61"/>
      <c r="V1108" s="61"/>
      <c r="X1108" s="61"/>
      <c r="Z1108" s="61"/>
    </row>
    <row r="1109" spans="16:26" ht="12.75">
      <c r="P1109" s="61"/>
      <c r="R1109" s="61"/>
      <c r="T1109" s="61"/>
      <c r="V1109" s="61"/>
      <c r="X1109" s="61"/>
      <c r="Z1109" s="61"/>
    </row>
    <row r="1110" spans="16:26" ht="12.75">
      <c r="P1110" s="61"/>
      <c r="R1110" s="61"/>
      <c r="T1110" s="61"/>
      <c r="V1110" s="61"/>
      <c r="X1110" s="61"/>
      <c r="Z1110" s="61"/>
    </row>
    <row r="1111" spans="16:26" ht="12.75">
      <c r="P1111" s="61"/>
      <c r="R1111" s="61"/>
      <c r="T1111" s="61"/>
      <c r="V1111" s="61"/>
      <c r="X1111" s="61"/>
      <c r="Z1111" s="61"/>
    </row>
    <row r="1112" spans="16:26" ht="12.75">
      <c r="P1112" s="61"/>
      <c r="R1112" s="61"/>
      <c r="T1112" s="61"/>
      <c r="V1112" s="61"/>
      <c r="X1112" s="61"/>
      <c r="Z1112" s="61"/>
    </row>
    <row r="1113" spans="16:26" ht="12.75">
      <c r="P1113" s="61"/>
      <c r="R1113" s="61"/>
      <c r="T1113" s="61"/>
      <c r="V1113" s="61"/>
      <c r="X1113" s="61"/>
      <c r="Z1113" s="61"/>
    </row>
    <row r="1114" spans="16:26" ht="12.75">
      <c r="P1114" s="61"/>
      <c r="R1114" s="61"/>
      <c r="T1114" s="61"/>
      <c r="V1114" s="61"/>
      <c r="X1114" s="61"/>
      <c r="Z1114" s="61"/>
    </row>
    <row r="1115" spans="16:26" ht="12.75">
      <c r="P1115" s="61"/>
      <c r="R1115" s="61"/>
      <c r="T1115" s="61"/>
      <c r="V1115" s="61"/>
      <c r="X1115" s="61"/>
      <c r="Z1115" s="61"/>
    </row>
    <row r="1116" spans="16:26" ht="12.75">
      <c r="P1116" s="61"/>
      <c r="R1116" s="61"/>
      <c r="T1116" s="61"/>
      <c r="V1116" s="61"/>
      <c r="X1116" s="61"/>
      <c r="Z1116" s="61"/>
    </row>
    <row r="1117" spans="16:26" ht="12.75">
      <c r="P1117" s="61"/>
      <c r="R1117" s="61"/>
      <c r="T1117" s="61"/>
      <c r="V1117" s="61"/>
      <c r="X1117" s="61"/>
      <c r="Z1117" s="61"/>
    </row>
    <row r="1118" spans="16:26" ht="12.75">
      <c r="P1118" s="61"/>
      <c r="R1118" s="61"/>
      <c r="T1118" s="61"/>
      <c r="V1118" s="61"/>
      <c r="X1118" s="61"/>
      <c r="Z1118" s="61"/>
    </row>
    <row r="1119" spans="16:26" ht="12.75">
      <c r="P1119" s="61"/>
      <c r="R1119" s="61"/>
      <c r="T1119" s="61"/>
      <c r="V1119" s="61"/>
      <c r="X1119" s="61"/>
      <c r="Z1119" s="61"/>
    </row>
    <row r="1120" spans="16:26" ht="12.75">
      <c r="P1120" s="61"/>
      <c r="R1120" s="61"/>
      <c r="T1120" s="61"/>
      <c r="V1120" s="61"/>
      <c r="X1120" s="61"/>
      <c r="Z1120" s="61"/>
    </row>
    <row r="1121" spans="16:26" ht="12.75">
      <c r="P1121" s="61"/>
      <c r="R1121" s="61"/>
      <c r="T1121" s="61"/>
      <c r="V1121" s="61"/>
      <c r="X1121" s="61"/>
      <c r="Z1121" s="61"/>
    </row>
    <row r="1122" spans="16:26" ht="12.75">
      <c r="P1122" s="61"/>
      <c r="R1122" s="61"/>
      <c r="T1122" s="61"/>
      <c r="V1122" s="61"/>
      <c r="X1122" s="61"/>
      <c r="Z1122" s="61"/>
    </row>
    <row r="1123" spans="16:26" ht="12.75">
      <c r="P1123" s="61"/>
      <c r="R1123" s="61"/>
      <c r="T1123" s="61"/>
      <c r="V1123" s="61"/>
      <c r="X1123" s="61"/>
      <c r="Z1123" s="61"/>
    </row>
    <row r="1124" spans="16:26" ht="12.75">
      <c r="P1124" s="61"/>
      <c r="R1124" s="61"/>
      <c r="T1124" s="61"/>
      <c r="V1124" s="61"/>
      <c r="X1124" s="61"/>
      <c r="Z1124" s="61"/>
    </row>
    <row r="1125" spans="16:26" ht="12.75">
      <c r="P1125" s="61"/>
      <c r="R1125" s="61"/>
      <c r="T1125" s="61"/>
      <c r="V1125" s="61"/>
      <c r="X1125" s="61"/>
      <c r="Z1125" s="61"/>
    </row>
    <row r="1126" spans="16:26" ht="12.75">
      <c r="P1126" s="61"/>
      <c r="R1126" s="61"/>
      <c r="T1126" s="61"/>
      <c r="V1126" s="61"/>
      <c r="X1126" s="61"/>
      <c r="Z1126" s="61"/>
    </row>
    <row r="1127" spans="16:26" ht="12.75">
      <c r="P1127" s="61"/>
      <c r="R1127" s="61"/>
      <c r="T1127" s="61"/>
      <c r="V1127" s="61"/>
      <c r="X1127" s="61"/>
      <c r="Z1127" s="61"/>
    </row>
    <row r="1128" spans="16:26" ht="12.75">
      <c r="P1128" s="61"/>
      <c r="R1128" s="61"/>
      <c r="T1128" s="61"/>
      <c r="V1128" s="61"/>
      <c r="X1128" s="61"/>
      <c r="Z1128" s="61"/>
    </row>
    <row r="1129" spans="16:26" ht="12.75">
      <c r="P1129" s="61"/>
      <c r="R1129" s="61"/>
      <c r="T1129" s="61"/>
      <c r="V1129" s="61"/>
      <c r="X1129" s="61"/>
      <c r="Z1129" s="61"/>
    </row>
    <row r="1130" spans="16:26" ht="12.75">
      <c r="P1130" s="61"/>
      <c r="R1130" s="61"/>
      <c r="T1130" s="61"/>
      <c r="V1130" s="61"/>
      <c r="X1130" s="61"/>
      <c r="Z1130" s="61"/>
    </row>
    <row r="1131" spans="16:26" ht="12.75">
      <c r="P1131" s="61"/>
      <c r="R1131" s="61"/>
      <c r="T1131" s="61"/>
      <c r="V1131" s="61"/>
      <c r="X1131" s="61"/>
      <c r="Z1131" s="61"/>
    </row>
    <row r="1132" spans="16:26" ht="12.75">
      <c r="P1132" s="61"/>
      <c r="R1132" s="61"/>
      <c r="T1132" s="61"/>
      <c r="V1132" s="61"/>
      <c r="X1132" s="61"/>
      <c r="Z1132" s="61"/>
    </row>
    <row r="1133" spans="16:26" ht="12.75">
      <c r="P1133" s="61"/>
      <c r="R1133" s="61"/>
      <c r="T1133" s="61"/>
      <c r="V1133" s="61"/>
      <c r="X1133" s="61"/>
      <c r="Z1133" s="61"/>
    </row>
    <row r="1134" spans="16:26" ht="12.75">
      <c r="P1134" s="61"/>
      <c r="R1134" s="61"/>
      <c r="T1134" s="61"/>
      <c r="V1134" s="61"/>
      <c r="X1134" s="61"/>
      <c r="Z1134" s="61"/>
    </row>
    <row r="1135" spans="16:26" ht="12.75">
      <c r="P1135" s="61"/>
      <c r="R1135" s="61"/>
      <c r="T1135" s="61"/>
      <c r="V1135" s="61"/>
      <c r="X1135" s="61"/>
      <c r="Z1135" s="61"/>
    </row>
    <row r="1136" spans="16:26" ht="12.75">
      <c r="P1136" s="61"/>
      <c r="R1136" s="61"/>
      <c r="T1136" s="61"/>
      <c r="V1136" s="61"/>
      <c r="X1136" s="61"/>
      <c r="Z1136" s="61"/>
    </row>
    <row r="1137" spans="16:26" ht="12.75">
      <c r="P1137" s="61"/>
      <c r="R1137" s="61"/>
      <c r="T1137" s="61"/>
      <c r="V1137" s="61"/>
      <c r="X1137" s="61"/>
      <c r="Z1137" s="61"/>
    </row>
    <row r="1138" spans="16:26" ht="12.75">
      <c r="P1138" s="61"/>
      <c r="R1138" s="61"/>
      <c r="T1138" s="61"/>
      <c r="V1138" s="61"/>
      <c r="X1138" s="61"/>
      <c r="Z1138" s="61"/>
    </row>
    <row r="1139" spans="16:26" ht="12.75">
      <c r="P1139" s="61"/>
      <c r="R1139" s="61"/>
      <c r="T1139" s="61"/>
      <c r="V1139" s="61"/>
      <c r="X1139" s="61"/>
      <c r="Z1139" s="61"/>
    </row>
    <row r="1140" spans="16:26" ht="12.75">
      <c r="P1140" s="61"/>
      <c r="R1140" s="61"/>
      <c r="T1140" s="61"/>
      <c r="V1140" s="61"/>
      <c r="X1140" s="61"/>
      <c r="Z1140" s="61"/>
    </row>
    <row r="1141" spans="16:26" ht="12.75">
      <c r="P1141" s="61"/>
      <c r="R1141" s="61"/>
      <c r="T1141" s="61"/>
      <c r="V1141" s="61"/>
      <c r="X1141" s="61"/>
      <c r="Z1141" s="61"/>
    </row>
    <row r="1142" spans="16:26" ht="12.75">
      <c r="P1142" s="61"/>
      <c r="R1142" s="61"/>
      <c r="T1142" s="61"/>
      <c r="V1142" s="61"/>
      <c r="X1142" s="61"/>
      <c r="Z1142" s="61"/>
    </row>
    <row r="1143" spans="16:26" ht="12.75">
      <c r="P1143" s="61"/>
      <c r="R1143" s="61"/>
      <c r="T1143" s="61"/>
      <c r="V1143" s="61"/>
      <c r="X1143" s="61"/>
      <c r="Z1143" s="61"/>
    </row>
    <row r="1144" spans="16:26" ht="12.75">
      <c r="P1144" s="61"/>
      <c r="R1144" s="61"/>
      <c r="T1144" s="61"/>
      <c r="V1144" s="61"/>
      <c r="X1144" s="61"/>
      <c r="Z1144" s="61"/>
    </row>
    <row r="1145" spans="16:26" ht="12.75">
      <c r="P1145" s="61"/>
      <c r="R1145" s="61"/>
      <c r="T1145" s="61"/>
      <c r="V1145" s="61"/>
      <c r="X1145" s="61"/>
      <c r="Z1145" s="61"/>
    </row>
    <row r="1146" spans="16:26" ht="12.75">
      <c r="P1146" s="61"/>
      <c r="R1146" s="61"/>
      <c r="T1146" s="61"/>
      <c r="V1146" s="61"/>
      <c r="X1146" s="61"/>
      <c r="Z1146" s="61"/>
    </row>
    <row r="1147" spans="16:26" ht="12.75">
      <c r="P1147" s="61"/>
      <c r="R1147" s="61"/>
      <c r="T1147" s="61"/>
      <c r="V1147" s="61"/>
      <c r="X1147" s="61"/>
      <c r="Z1147" s="61"/>
    </row>
    <row r="1148" spans="16:26" ht="12.75">
      <c r="P1148" s="61"/>
      <c r="R1148" s="61"/>
      <c r="T1148" s="61"/>
      <c r="V1148" s="61"/>
      <c r="X1148" s="61"/>
      <c r="Z1148" s="61"/>
    </row>
    <row r="1149" spans="16:26" ht="12.75">
      <c r="P1149" s="61"/>
      <c r="R1149" s="61"/>
      <c r="T1149" s="61"/>
      <c r="V1149" s="61"/>
      <c r="X1149" s="61"/>
      <c r="Z1149" s="61"/>
    </row>
    <row r="1150" spans="16:26" ht="12.75">
      <c r="P1150" s="61"/>
      <c r="R1150" s="61"/>
      <c r="T1150" s="61"/>
      <c r="V1150" s="61"/>
      <c r="X1150" s="61"/>
      <c r="Z1150" s="61"/>
    </row>
    <row r="1151" spans="16:26" ht="12.75">
      <c r="P1151" s="61"/>
      <c r="R1151" s="61"/>
      <c r="T1151" s="61"/>
      <c r="V1151" s="61"/>
      <c r="X1151" s="61"/>
      <c r="Z1151" s="61"/>
    </row>
    <row r="1152" spans="16:26" ht="12.75">
      <c r="P1152" s="61"/>
      <c r="R1152" s="61"/>
      <c r="T1152" s="61"/>
      <c r="V1152" s="61"/>
      <c r="X1152" s="61"/>
      <c r="Z1152" s="61"/>
    </row>
    <row r="1153" spans="16:26" ht="12.75">
      <c r="P1153" s="61"/>
      <c r="R1153" s="61"/>
      <c r="T1153" s="61"/>
      <c r="V1153" s="61"/>
      <c r="X1153" s="61"/>
      <c r="Z1153" s="61"/>
    </row>
    <row r="1154" spans="16:26" ht="12.75">
      <c r="P1154" s="61"/>
      <c r="R1154" s="61"/>
      <c r="T1154" s="61"/>
      <c r="V1154" s="61"/>
      <c r="X1154" s="61"/>
      <c r="Z1154" s="61"/>
    </row>
    <row r="1155" spans="16:26" ht="12.75">
      <c r="P1155" s="61"/>
      <c r="R1155" s="61"/>
      <c r="T1155" s="61"/>
      <c r="V1155" s="61"/>
      <c r="X1155" s="61"/>
      <c r="Z1155" s="61"/>
    </row>
    <row r="1156" spans="16:26" ht="12.75">
      <c r="P1156" s="61"/>
      <c r="R1156" s="61"/>
      <c r="T1156" s="61"/>
      <c r="V1156" s="61"/>
      <c r="X1156" s="61"/>
      <c r="Z1156" s="61"/>
    </row>
    <row r="1157" spans="16:26" ht="12.75">
      <c r="P1157" s="61"/>
      <c r="R1157" s="61"/>
      <c r="T1157" s="61"/>
      <c r="V1157" s="61"/>
      <c r="X1157" s="61"/>
      <c r="Z1157" s="61"/>
    </row>
    <row r="1158" spans="16:26" ht="12.75">
      <c r="P1158" s="61"/>
      <c r="R1158" s="61"/>
      <c r="T1158" s="61"/>
      <c r="V1158" s="61"/>
      <c r="X1158" s="61"/>
      <c r="Z1158" s="61"/>
    </row>
    <row r="1159" spans="16:26" ht="12.75">
      <c r="P1159" s="61"/>
      <c r="R1159" s="61"/>
      <c r="T1159" s="61"/>
      <c r="V1159" s="61"/>
      <c r="X1159" s="61"/>
      <c r="Z1159" s="61"/>
    </row>
    <row r="1160" spans="16:26" ht="12.75">
      <c r="P1160" s="61"/>
      <c r="R1160" s="61"/>
      <c r="T1160" s="61"/>
      <c r="V1160" s="61"/>
      <c r="X1160" s="61"/>
      <c r="Z1160" s="61"/>
    </row>
    <row r="1161" spans="16:26" ht="12.75">
      <c r="P1161" s="61"/>
      <c r="R1161" s="61"/>
      <c r="T1161" s="61"/>
      <c r="V1161" s="61"/>
      <c r="X1161" s="61"/>
      <c r="Z1161" s="61"/>
    </row>
    <row r="1162" spans="16:26" ht="12.75">
      <c r="P1162" s="61"/>
      <c r="R1162" s="61"/>
      <c r="T1162" s="61"/>
      <c r="V1162" s="61"/>
      <c r="X1162" s="61"/>
      <c r="Z1162" s="61"/>
    </row>
    <row r="1163" spans="16:26" ht="12.75">
      <c r="P1163" s="61"/>
      <c r="R1163" s="61"/>
      <c r="T1163" s="61"/>
      <c r="V1163" s="61"/>
      <c r="X1163" s="61"/>
      <c r="Z1163" s="61"/>
    </row>
    <row r="1164" spans="16:26" ht="12.75">
      <c r="P1164" s="61"/>
      <c r="R1164" s="61"/>
      <c r="T1164" s="61"/>
      <c r="V1164" s="61"/>
      <c r="X1164" s="61"/>
      <c r="Z1164" s="61"/>
    </row>
    <row r="1165" spans="16:26" ht="12.75">
      <c r="P1165" s="61"/>
      <c r="R1165" s="61"/>
      <c r="T1165" s="61"/>
      <c r="V1165" s="61"/>
      <c r="X1165" s="61"/>
      <c r="Z1165" s="61"/>
    </row>
    <row r="1166" spans="16:26" ht="12.75">
      <c r="P1166" s="61"/>
      <c r="R1166" s="61"/>
      <c r="T1166" s="61"/>
      <c r="V1166" s="61"/>
      <c r="X1166" s="61"/>
      <c r="Z1166" s="61"/>
    </row>
    <row r="1167" spans="16:26" ht="12.75">
      <c r="P1167" s="61"/>
      <c r="R1167" s="61"/>
      <c r="T1167" s="61"/>
      <c r="V1167" s="61"/>
      <c r="X1167" s="61"/>
      <c r="Z1167" s="61"/>
    </row>
    <row r="1168" spans="16:26" ht="12.75">
      <c r="P1168" s="61"/>
      <c r="R1168" s="61"/>
      <c r="T1168" s="61"/>
      <c r="V1168" s="61"/>
      <c r="X1168" s="61"/>
      <c r="Z1168" s="61"/>
    </row>
    <row r="1169" spans="16:26" ht="12.75">
      <c r="P1169" s="61"/>
      <c r="R1169" s="61"/>
      <c r="T1169" s="61"/>
      <c r="V1169" s="61"/>
      <c r="X1169" s="61"/>
      <c r="Z1169" s="61"/>
    </row>
    <row r="1170" spans="16:26" ht="12.75">
      <c r="P1170" s="61"/>
      <c r="R1170" s="61"/>
      <c r="T1170" s="61"/>
      <c r="V1170" s="61"/>
      <c r="X1170" s="61"/>
      <c r="Z1170" s="61"/>
    </row>
    <row r="1171" spans="16:26" ht="12.75">
      <c r="P1171" s="61"/>
      <c r="R1171" s="61"/>
      <c r="T1171" s="61"/>
      <c r="V1171" s="61"/>
      <c r="X1171" s="61"/>
      <c r="Z1171" s="61"/>
    </row>
    <row r="1172" spans="16:26" ht="12.75">
      <c r="P1172" s="61"/>
      <c r="R1172" s="61"/>
      <c r="T1172" s="61"/>
      <c r="V1172" s="61"/>
      <c r="X1172" s="61"/>
      <c r="Z1172" s="61"/>
    </row>
    <row r="1173" spans="16:26" ht="12.75">
      <c r="P1173" s="61"/>
      <c r="R1173" s="61"/>
      <c r="T1173" s="61"/>
      <c r="V1173" s="61"/>
      <c r="X1173" s="61"/>
      <c r="Z1173" s="61"/>
    </row>
    <row r="1174" spans="16:26" ht="12.75">
      <c r="P1174" s="61"/>
      <c r="R1174" s="61"/>
      <c r="T1174" s="61"/>
      <c r="V1174" s="61"/>
      <c r="X1174" s="61"/>
      <c r="Z1174" s="61"/>
    </row>
    <row r="1175" spans="16:26" ht="12.75">
      <c r="P1175" s="61"/>
      <c r="R1175" s="61"/>
      <c r="T1175" s="61"/>
      <c r="V1175" s="61"/>
      <c r="X1175" s="61"/>
      <c r="Z1175" s="61"/>
    </row>
    <row r="1176" spans="16:26" ht="12.75">
      <c r="P1176" s="61"/>
      <c r="R1176" s="61"/>
      <c r="T1176" s="61"/>
      <c r="V1176" s="61"/>
      <c r="X1176" s="61"/>
      <c r="Z1176" s="61"/>
    </row>
    <row r="1177" spans="16:26" ht="12.75">
      <c r="P1177" s="61"/>
      <c r="R1177" s="61"/>
      <c r="T1177" s="61"/>
      <c r="V1177" s="61"/>
      <c r="X1177" s="61"/>
      <c r="Z1177" s="61"/>
    </row>
    <row r="1178" spans="16:26" ht="12.75">
      <c r="P1178" s="61"/>
      <c r="R1178" s="61"/>
      <c r="T1178" s="61"/>
      <c r="V1178" s="61"/>
      <c r="X1178" s="61"/>
      <c r="Z1178" s="61"/>
    </row>
    <row r="1179" spans="16:26" ht="12.75">
      <c r="P1179" s="61"/>
      <c r="R1179" s="61"/>
      <c r="T1179" s="61"/>
      <c r="V1179" s="61"/>
      <c r="X1179" s="61"/>
      <c r="Z1179" s="61"/>
    </row>
    <row r="1180" spans="16:26" ht="12.75">
      <c r="P1180" s="61"/>
      <c r="R1180" s="61"/>
      <c r="T1180" s="61"/>
      <c r="V1180" s="61"/>
      <c r="X1180" s="61"/>
      <c r="Z1180" s="61"/>
    </row>
    <row r="1181" spans="16:26" ht="12.75">
      <c r="P1181" s="61"/>
      <c r="R1181" s="61"/>
      <c r="T1181" s="61"/>
      <c r="V1181" s="61"/>
      <c r="X1181" s="61"/>
      <c r="Z1181" s="61"/>
    </row>
    <row r="1182" spans="16:26" ht="12.75">
      <c r="P1182" s="61"/>
      <c r="R1182" s="61"/>
      <c r="T1182" s="61"/>
      <c r="V1182" s="61"/>
      <c r="X1182" s="61"/>
      <c r="Z1182" s="61"/>
    </row>
    <row r="1183" spans="16:26" ht="12.75">
      <c r="P1183" s="61"/>
      <c r="R1183" s="61"/>
      <c r="T1183" s="61"/>
      <c r="V1183" s="61"/>
      <c r="X1183" s="61"/>
      <c r="Z1183" s="61"/>
    </row>
    <row r="1184" spans="16:26" ht="12.75">
      <c r="P1184" s="61"/>
      <c r="R1184" s="61"/>
      <c r="T1184" s="61"/>
      <c r="V1184" s="61"/>
      <c r="X1184" s="61"/>
      <c r="Z1184" s="61"/>
    </row>
    <row r="1185" spans="16:26" ht="12.75">
      <c r="P1185" s="61"/>
      <c r="R1185" s="61"/>
      <c r="T1185" s="61"/>
      <c r="V1185" s="61"/>
      <c r="X1185" s="61"/>
      <c r="Z1185" s="61"/>
    </row>
    <row r="1186" spans="16:26" ht="12.75">
      <c r="P1186" s="61"/>
      <c r="R1186" s="61"/>
      <c r="T1186" s="61"/>
      <c r="V1186" s="61"/>
      <c r="X1186" s="61"/>
      <c r="Z1186" s="61"/>
    </row>
    <row r="1187" spans="16:26" ht="12.75">
      <c r="P1187" s="61"/>
      <c r="R1187" s="61"/>
      <c r="T1187" s="61"/>
      <c r="V1187" s="61"/>
      <c r="X1187" s="61"/>
      <c r="Z1187" s="61"/>
    </row>
    <row r="1188" spans="16:26" ht="12.75">
      <c r="P1188" s="61"/>
      <c r="R1188" s="61"/>
      <c r="T1188" s="61"/>
      <c r="V1188" s="61"/>
      <c r="X1188" s="61"/>
      <c r="Z1188" s="61"/>
    </row>
    <row r="1189" spans="16:26" ht="12.75">
      <c r="P1189" s="61"/>
      <c r="R1189" s="61"/>
      <c r="T1189" s="61"/>
      <c r="V1189" s="61"/>
      <c r="X1189" s="61"/>
      <c r="Z1189" s="61"/>
    </row>
    <row r="1190" spans="16:26" ht="12.75">
      <c r="P1190" s="61"/>
      <c r="R1190" s="61"/>
      <c r="T1190" s="61"/>
      <c r="V1190" s="61"/>
      <c r="X1190" s="61"/>
      <c r="Z1190" s="61"/>
    </row>
    <row r="1191" spans="16:26" ht="12.75">
      <c r="P1191" s="61"/>
      <c r="R1191" s="61"/>
      <c r="T1191" s="61"/>
      <c r="V1191" s="61"/>
      <c r="X1191" s="61"/>
      <c r="Z1191" s="61"/>
    </row>
    <row r="1192" spans="16:26" ht="12.75">
      <c r="P1192" s="61"/>
      <c r="R1192" s="61"/>
      <c r="T1192" s="61"/>
      <c r="V1192" s="61"/>
      <c r="X1192" s="61"/>
      <c r="Z1192" s="61"/>
    </row>
    <row r="1193" spans="16:26" ht="12.75">
      <c r="P1193" s="61"/>
      <c r="R1193" s="61"/>
      <c r="T1193" s="61"/>
      <c r="V1193" s="61"/>
      <c r="X1193" s="61"/>
      <c r="Z1193" s="61"/>
    </row>
    <row r="1194" spans="16:26" ht="12.75">
      <c r="P1194" s="61"/>
      <c r="R1194" s="61"/>
      <c r="T1194" s="61"/>
      <c r="V1194" s="61"/>
      <c r="X1194" s="61"/>
      <c r="Z1194" s="61"/>
    </row>
    <row r="1195" spans="16:26" ht="12.75">
      <c r="P1195" s="61"/>
      <c r="R1195" s="61"/>
      <c r="T1195" s="61"/>
      <c r="V1195" s="61"/>
      <c r="X1195" s="61"/>
      <c r="Z1195" s="61"/>
    </row>
    <row r="1196" spans="16:26" ht="12.75">
      <c r="P1196" s="61"/>
      <c r="R1196" s="61"/>
      <c r="T1196" s="61"/>
      <c r="V1196" s="61"/>
      <c r="X1196" s="61"/>
      <c r="Z1196" s="61"/>
    </row>
    <row r="1197" spans="16:26" ht="12.75">
      <c r="P1197" s="61"/>
      <c r="R1197" s="61"/>
      <c r="T1197" s="61"/>
      <c r="V1197" s="61"/>
      <c r="X1197" s="61"/>
      <c r="Z1197" s="61"/>
    </row>
    <row r="1198" spans="16:26" ht="12.75">
      <c r="P1198" s="61"/>
      <c r="R1198" s="61"/>
      <c r="T1198" s="61"/>
      <c r="V1198" s="61"/>
      <c r="X1198" s="61"/>
      <c r="Z1198" s="61"/>
    </row>
    <row r="1199" spans="16:26" ht="12.75">
      <c r="P1199" s="61"/>
      <c r="R1199" s="61"/>
      <c r="T1199" s="61"/>
      <c r="V1199" s="61"/>
      <c r="X1199" s="61"/>
      <c r="Z1199" s="61"/>
    </row>
    <row r="1200" spans="16:26" ht="12.75">
      <c r="P1200" s="61"/>
      <c r="R1200" s="61"/>
      <c r="T1200" s="61"/>
      <c r="V1200" s="61"/>
      <c r="X1200" s="61"/>
      <c r="Z1200" s="61"/>
    </row>
    <row r="1201" spans="16:26" ht="12.75">
      <c r="P1201" s="61"/>
      <c r="R1201" s="61"/>
      <c r="T1201" s="61"/>
      <c r="V1201" s="61"/>
      <c r="X1201" s="61"/>
      <c r="Z1201" s="61"/>
    </row>
    <row r="1202" spans="16:26" ht="12.75">
      <c r="P1202" s="61"/>
      <c r="R1202" s="61"/>
      <c r="T1202" s="61"/>
      <c r="V1202" s="61"/>
      <c r="X1202" s="61"/>
      <c r="Z1202" s="61"/>
    </row>
    <row r="1203" spans="16:26" ht="12.75">
      <c r="P1203" s="61"/>
      <c r="R1203" s="61"/>
      <c r="T1203" s="61"/>
      <c r="V1203" s="61"/>
      <c r="X1203" s="61"/>
      <c r="Z1203" s="61"/>
    </row>
    <row r="1204" spans="16:26" ht="12.75">
      <c r="P1204" s="61"/>
      <c r="R1204" s="61"/>
      <c r="T1204" s="61"/>
      <c r="V1204" s="61"/>
      <c r="X1204" s="61"/>
      <c r="Z1204" s="61"/>
    </row>
    <row r="1205" spans="16:26" ht="12.75">
      <c r="P1205" s="61"/>
      <c r="R1205" s="61"/>
      <c r="T1205" s="61"/>
      <c r="V1205" s="61"/>
      <c r="X1205" s="61"/>
      <c r="Z1205" s="61"/>
    </row>
    <row r="1206" spans="16:26" ht="12.75">
      <c r="P1206" s="61"/>
      <c r="R1206" s="61"/>
      <c r="T1206" s="61"/>
      <c r="V1206" s="61"/>
      <c r="X1206" s="61"/>
      <c r="Z1206" s="61"/>
    </row>
    <row r="1207" spans="16:26" ht="12.75">
      <c r="P1207" s="61"/>
      <c r="R1207" s="61"/>
      <c r="T1207" s="61"/>
      <c r="V1207" s="61"/>
      <c r="X1207" s="61"/>
      <c r="Z1207" s="61"/>
    </row>
    <row r="1208" spans="16:26" ht="12.75">
      <c r="P1208" s="61"/>
      <c r="R1208" s="61"/>
      <c r="T1208" s="61"/>
      <c r="V1208" s="61"/>
      <c r="X1208" s="61"/>
      <c r="Z1208" s="61"/>
    </row>
    <row r="1209" spans="16:26" ht="12.75">
      <c r="P1209" s="61"/>
      <c r="R1209" s="61"/>
      <c r="T1209" s="61"/>
      <c r="V1209" s="61"/>
      <c r="X1209" s="61"/>
      <c r="Z1209" s="61"/>
    </row>
    <row r="1210" spans="16:26" ht="12.75">
      <c r="P1210" s="61"/>
      <c r="R1210" s="61"/>
      <c r="T1210" s="61"/>
      <c r="V1210" s="61"/>
      <c r="X1210" s="61"/>
      <c r="Z1210" s="61"/>
    </row>
    <row r="1211" spans="16:26" ht="12.75">
      <c r="P1211" s="61"/>
      <c r="R1211" s="61"/>
      <c r="T1211" s="61"/>
      <c r="V1211" s="61"/>
      <c r="X1211" s="61"/>
      <c r="Z1211" s="61"/>
    </row>
    <row r="1212" spans="16:26" ht="12.75">
      <c r="P1212" s="61"/>
      <c r="R1212" s="61"/>
      <c r="T1212" s="61"/>
      <c r="V1212" s="61"/>
      <c r="X1212" s="61"/>
      <c r="Z1212" s="61"/>
    </row>
    <row r="1213" spans="16:26" ht="12.75">
      <c r="P1213" s="61"/>
      <c r="R1213" s="61"/>
      <c r="T1213" s="61"/>
      <c r="V1213" s="61"/>
      <c r="X1213" s="61"/>
      <c r="Z1213" s="61"/>
    </row>
    <row r="1214" spans="16:26" ht="12.75">
      <c r="P1214" s="61"/>
      <c r="R1214" s="61"/>
      <c r="T1214" s="61"/>
      <c r="V1214" s="61"/>
      <c r="X1214" s="61"/>
      <c r="Z1214" s="61"/>
    </row>
    <row r="1215" spans="16:26" ht="12.75">
      <c r="P1215" s="61"/>
      <c r="R1215" s="61"/>
      <c r="T1215" s="61"/>
      <c r="V1215" s="61"/>
      <c r="X1215" s="61"/>
      <c r="Z1215" s="61"/>
    </row>
    <row r="1216" spans="16:26" ht="12.75">
      <c r="P1216" s="61"/>
      <c r="R1216" s="61"/>
      <c r="T1216" s="61"/>
      <c r="V1216" s="61"/>
      <c r="X1216" s="61"/>
      <c r="Z1216" s="61"/>
    </row>
    <row r="1217" spans="16:26" ht="12.75">
      <c r="P1217" s="61"/>
      <c r="R1217" s="61"/>
      <c r="T1217" s="61"/>
      <c r="V1217" s="61"/>
      <c r="X1217" s="61"/>
      <c r="Z1217" s="61"/>
    </row>
    <row r="1218" spans="16:26" ht="12.75">
      <c r="P1218" s="61"/>
      <c r="R1218" s="61"/>
      <c r="T1218" s="61"/>
      <c r="V1218" s="61"/>
      <c r="X1218" s="61"/>
      <c r="Z1218" s="61"/>
    </row>
    <row r="1219" spans="16:26" ht="12.75">
      <c r="P1219" s="61"/>
      <c r="R1219" s="61"/>
      <c r="T1219" s="61"/>
      <c r="V1219" s="61"/>
      <c r="X1219" s="61"/>
      <c r="Z1219" s="61"/>
    </row>
    <row r="1220" spans="16:26" ht="12.75">
      <c r="P1220" s="61"/>
      <c r="R1220" s="61"/>
      <c r="T1220" s="61"/>
      <c r="V1220" s="61"/>
      <c r="X1220" s="61"/>
      <c r="Z1220" s="61"/>
    </row>
    <row r="1221" spans="16:26" ht="12.75">
      <c r="P1221" s="61"/>
      <c r="R1221" s="61"/>
      <c r="T1221" s="61"/>
      <c r="V1221" s="61"/>
      <c r="X1221" s="61"/>
      <c r="Z1221" s="61"/>
    </row>
    <row r="1222" spans="16:26" ht="12.75">
      <c r="P1222" s="61"/>
      <c r="R1222" s="61"/>
      <c r="T1222" s="61"/>
      <c r="V1222" s="61"/>
      <c r="X1222" s="61"/>
      <c r="Z1222" s="61"/>
    </row>
    <row r="1223" spans="16:26" ht="12.75">
      <c r="P1223" s="61"/>
      <c r="R1223" s="61"/>
      <c r="T1223" s="61"/>
      <c r="V1223" s="61"/>
      <c r="X1223" s="61"/>
      <c r="Z1223" s="61"/>
    </row>
    <row r="1224" spans="16:26" ht="12.75">
      <c r="P1224" s="61"/>
      <c r="R1224" s="61"/>
      <c r="T1224" s="61"/>
      <c r="V1224" s="61"/>
      <c r="X1224" s="61"/>
      <c r="Z1224" s="61"/>
    </row>
    <row r="1225" spans="16:26" ht="12.75">
      <c r="P1225" s="61"/>
      <c r="R1225" s="61"/>
      <c r="T1225" s="61"/>
      <c r="V1225" s="61"/>
      <c r="X1225" s="61"/>
      <c r="Z1225" s="61"/>
    </row>
    <row r="1226" spans="16:26" ht="12.75">
      <c r="P1226" s="61"/>
      <c r="R1226" s="61"/>
      <c r="T1226" s="61"/>
      <c r="V1226" s="61"/>
      <c r="X1226" s="61"/>
      <c r="Z1226" s="61"/>
    </row>
    <row r="1227" spans="16:26" ht="12.75">
      <c r="P1227" s="61"/>
      <c r="R1227" s="61"/>
      <c r="T1227" s="61"/>
      <c r="V1227" s="61"/>
      <c r="X1227" s="61"/>
      <c r="Z1227" s="61"/>
    </row>
    <row r="1228" spans="16:26" ht="12.75">
      <c r="P1228" s="61"/>
      <c r="R1228" s="61"/>
      <c r="T1228" s="61"/>
      <c r="V1228" s="61"/>
      <c r="X1228" s="61"/>
      <c r="Z1228" s="61"/>
    </row>
    <row r="1229" spans="16:26" ht="12.75">
      <c r="P1229" s="61"/>
      <c r="R1229" s="61"/>
      <c r="T1229" s="61"/>
      <c r="V1229" s="61"/>
      <c r="X1229" s="61"/>
      <c r="Z1229" s="61"/>
    </row>
    <row r="1230" spans="16:26" ht="12.75">
      <c r="P1230" s="61"/>
      <c r="R1230" s="61"/>
      <c r="T1230" s="61"/>
      <c r="V1230" s="61"/>
      <c r="X1230" s="61"/>
      <c r="Z1230" s="61"/>
    </row>
    <row r="1231" spans="16:26" ht="12.75">
      <c r="P1231" s="61"/>
      <c r="R1231" s="61"/>
      <c r="T1231" s="61"/>
      <c r="V1231" s="61"/>
      <c r="X1231" s="61"/>
      <c r="Z1231" s="61"/>
    </row>
    <row r="1232" spans="16:26" ht="12.75">
      <c r="P1232" s="61"/>
      <c r="R1232" s="61"/>
      <c r="T1232" s="61"/>
      <c r="V1232" s="61"/>
      <c r="X1232" s="61"/>
      <c r="Z1232" s="61"/>
    </row>
    <row r="1233" spans="16:26" ht="12.75">
      <c r="P1233" s="61"/>
      <c r="R1233" s="61"/>
      <c r="T1233" s="61"/>
      <c r="V1233" s="61"/>
      <c r="X1233" s="61"/>
      <c r="Z1233" s="61"/>
    </row>
    <row r="1234" spans="16:26" ht="12.75">
      <c r="P1234" s="61"/>
      <c r="R1234" s="61"/>
      <c r="T1234" s="61"/>
      <c r="V1234" s="61"/>
      <c r="X1234" s="61"/>
      <c r="Z1234" s="61"/>
    </row>
    <row r="1235" spans="16:26" ht="12.75">
      <c r="P1235" s="61"/>
      <c r="R1235" s="61"/>
      <c r="T1235" s="61"/>
      <c r="V1235" s="61"/>
      <c r="X1235" s="61"/>
      <c r="Z1235" s="61"/>
    </row>
    <row r="1236" spans="16:26" ht="12.75">
      <c r="P1236" s="61"/>
      <c r="R1236" s="61"/>
      <c r="T1236" s="61"/>
      <c r="V1236" s="61"/>
      <c r="X1236" s="61"/>
      <c r="Z1236" s="61"/>
    </row>
    <row r="1237" spans="16:26" ht="12.75">
      <c r="P1237" s="61"/>
      <c r="R1237" s="61"/>
      <c r="T1237" s="61"/>
      <c r="V1237" s="61"/>
      <c r="X1237" s="61"/>
      <c r="Z1237" s="61"/>
    </row>
    <row r="1238" spans="16:26" ht="12.75">
      <c r="P1238" s="61"/>
      <c r="R1238" s="61"/>
      <c r="T1238" s="61"/>
      <c r="V1238" s="61"/>
      <c r="X1238" s="61"/>
      <c r="Z1238" s="61"/>
    </row>
    <row r="1239" spans="16:26" ht="12.75">
      <c r="P1239" s="61"/>
      <c r="R1239" s="61"/>
      <c r="T1239" s="61"/>
      <c r="V1239" s="61"/>
      <c r="X1239" s="61"/>
      <c r="Z1239" s="61"/>
    </row>
    <row r="1240" spans="16:26" ht="12.75">
      <c r="P1240" s="61"/>
      <c r="R1240" s="61"/>
      <c r="T1240" s="61"/>
      <c r="V1240" s="61"/>
      <c r="X1240" s="61"/>
      <c r="Z1240" s="61"/>
    </row>
    <row r="1241" spans="16:26" ht="12.75">
      <c r="P1241" s="61"/>
      <c r="R1241" s="61"/>
      <c r="T1241" s="61"/>
      <c r="V1241" s="61"/>
      <c r="X1241" s="61"/>
      <c r="Z1241" s="61"/>
    </row>
    <row r="1242" spans="16:26" ht="12.75">
      <c r="P1242" s="61"/>
      <c r="R1242" s="61"/>
      <c r="T1242" s="61"/>
      <c r="V1242" s="61"/>
      <c r="X1242" s="61"/>
      <c r="Z1242" s="61"/>
    </row>
    <row r="1243" spans="16:26" ht="12.75">
      <c r="P1243" s="61"/>
      <c r="R1243" s="61"/>
      <c r="T1243" s="61"/>
      <c r="V1243" s="61"/>
      <c r="X1243" s="61"/>
      <c r="Z1243" s="61"/>
    </row>
    <row r="1244" spans="16:26" ht="12.75">
      <c r="P1244" s="61"/>
      <c r="R1244" s="61"/>
      <c r="T1244" s="61"/>
      <c r="V1244" s="61"/>
      <c r="X1244" s="61"/>
      <c r="Z1244" s="61"/>
    </row>
    <row r="1245" spans="16:26" ht="12.75">
      <c r="P1245" s="61"/>
      <c r="R1245" s="61"/>
      <c r="T1245" s="61"/>
      <c r="V1245" s="61"/>
      <c r="X1245" s="61"/>
      <c r="Z1245" s="61"/>
    </row>
    <row r="1246" spans="16:26" ht="12.75">
      <c r="P1246" s="61"/>
      <c r="R1246" s="61"/>
      <c r="T1246" s="61"/>
      <c r="V1246" s="61"/>
      <c r="X1246" s="61"/>
      <c r="Z1246" s="61"/>
    </row>
    <row r="1247" spans="16:26" ht="12.75">
      <c r="P1247" s="61"/>
      <c r="R1247" s="61"/>
      <c r="T1247" s="61"/>
      <c r="V1247" s="61"/>
      <c r="X1247" s="61"/>
      <c r="Z1247" s="61"/>
    </row>
    <row r="1248" spans="16:26" ht="12.75">
      <c r="P1248" s="61"/>
      <c r="R1248" s="61"/>
      <c r="T1248" s="61"/>
      <c r="V1248" s="61"/>
      <c r="X1248" s="61"/>
      <c r="Z1248" s="61"/>
    </row>
    <row r="1249" spans="16:26" ht="12.75">
      <c r="P1249" s="61"/>
      <c r="R1249" s="61"/>
      <c r="T1249" s="61"/>
      <c r="V1249" s="61"/>
      <c r="X1249" s="61"/>
      <c r="Z1249" s="61"/>
    </row>
    <row r="1250" spans="16:26" ht="12.75">
      <c r="P1250" s="61"/>
      <c r="R1250" s="61"/>
      <c r="T1250" s="61"/>
      <c r="V1250" s="61"/>
      <c r="X1250" s="61"/>
      <c r="Z1250" s="61"/>
    </row>
    <row r="1251" spans="16:26" ht="12.75">
      <c r="P1251" s="61"/>
      <c r="R1251" s="61"/>
      <c r="T1251" s="61"/>
      <c r="V1251" s="61"/>
      <c r="X1251" s="61"/>
      <c r="Z1251" s="61"/>
    </row>
    <row r="1252" spans="16:26" ht="12.75">
      <c r="P1252" s="61"/>
      <c r="R1252" s="61"/>
      <c r="T1252" s="61"/>
      <c r="V1252" s="61"/>
      <c r="X1252" s="61"/>
      <c r="Z1252" s="61"/>
    </row>
    <row r="1253" spans="16:26" ht="12.75">
      <c r="P1253" s="61"/>
      <c r="R1253" s="61"/>
      <c r="T1253" s="61"/>
      <c r="V1253" s="61"/>
      <c r="X1253" s="61"/>
      <c r="Z1253" s="61"/>
    </row>
    <row r="1254" spans="16:26" ht="12.75">
      <c r="P1254" s="61"/>
      <c r="R1254" s="61"/>
      <c r="T1254" s="61"/>
      <c r="V1254" s="61"/>
      <c r="X1254" s="61"/>
      <c r="Z1254" s="61"/>
    </row>
    <row r="1255" spans="16:26" ht="12.75">
      <c r="P1255" s="61"/>
      <c r="R1255" s="61"/>
      <c r="T1255" s="61"/>
      <c r="V1255" s="61"/>
      <c r="X1255" s="61"/>
      <c r="Z1255" s="61"/>
    </row>
    <row r="1256" spans="16:26" ht="12.75">
      <c r="P1256" s="61"/>
      <c r="R1256" s="61"/>
      <c r="T1256" s="61"/>
      <c r="V1256" s="61"/>
      <c r="X1256" s="61"/>
      <c r="Z1256" s="61"/>
    </row>
    <row r="1257" spans="16:26" ht="12.75">
      <c r="P1257" s="61"/>
      <c r="R1257" s="61"/>
      <c r="T1257" s="61"/>
      <c r="V1257" s="61"/>
      <c r="X1257" s="61"/>
      <c r="Z1257" s="61"/>
    </row>
    <row r="1258" spans="16:26" ht="12.75">
      <c r="P1258" s="61"/>
      <c r="R1258" s="61"/>
      <c r="T1258" s="61"/>
      <c r="V1258" s="61"/>
      <c r="X1258" s="61"/>
      <c r="Z1258" s="61"/>
    </row>
    <row r="1259" spans="16:26" ht="12.75">
      <c r="P1259" s="61"/>
      <c r="R1259" s="61"/>
      <c r="T1259" s="61"/>
      <c r="V1259" s="61"/>
      <c r="X1259" s="61"/>
      <c r="Z1259" s="61"/>
    </row>
    <row r="1260" spans="16:26" ht="12.75">
      <c r="P1260" s="61"/>
      <c r="R1260" s="61"/>
      <c r="T1260" s="61"/>
      <c r="V1260" s="61"/>
      <c r="X1260" s="61"/>
      <c r="Z1260" s="61"/>
    </row>
    <row r="1261" spans="16:26" ht="12.75">
      <c r="P1261" s="61"/>
      <c r="R1261" s="61"/>
      <c r="T1261" s="61"/>
      <c r="V1261" s="61"/>
      <c r="X1261" s="61"/>
      <c r="Z1261" s="61"/>
    </row>
    <row r="1262" spans="16:26" ht="12.75">
      <c r="P1262" s="61"/>
      <c r="R1262" s="61"/>
      <c r="T1262" s="61"/>
      <c r="V1262" s="61"/>
      <c r="X1262" s="61"/>
      <c r="Z1262" s="61"/>
    </row>
    <row r="1263" spans="16:26" ht="12.75">
      <c r="P1263" s="61"/>
      <c r="R1263" s="61"/>
      <c r="T1263" s="61"/>
      <c r="V1263" s="61"/>
      <c r="X1263" s="61"/>
      <c r="Z1263" s="61"/>
    </row>
    <row r="1264" spans="16:26" ht="12.75">
      <c r="P1264" s="61"/>
      <c r="R1264" s="61"/>
      <c r="T1264" s="61"/>
      <c r="V1264" s="61"/>
      <c r="X1264" s="61"/>
      <c r="Z1264" s="61"/>
    </row>
    <row r="1265" spans="16:26" ht="12.75">
      <c r="P1265" s="61"/>
      <c r="R1265" s="61"/>
      <c r="T1265" s="61"/>
      <c r="V1265" s="61"/>
      <c r="X1265" s="61"/>
      <c r="Z1265" s="61"/>
    </row>
    <row r="1266" spans="16:26" ht="12.75">
      <c r="P1266" s="61"/>
      <c r="R1266" s="61"/>
      <c r="T1266" s="61"/>
      <c r="V1266" s="61"/>
      <c r="X1266" s="61"/>
      <c r="Z1266" s="61"/>
    </row>
    <row r="1267" spans="16:26" ht="12.75">
      <c r="P1267" s="61"/>
      <c r="R1267" s="61"/>
      <c r="T1267" s="61"/>
      <c r="V1267" s="61"/>
      <c r="X1267" s="61"/>
      <c r="Z1267" s="61"/>
    </row>
    <row r="1268" spans="16:26" ht="12.75">
      <c r="P1268" s="61"/>
      <c r="R1268" s="61"/>
      <c r="T1268" s="61"/>
      <c r="V1268" s="61"/>
      <c r="X1268" s="61"/>
      <c r="Z1268" s="61"/>
    </row>
    <row r="1269" spans="16:26" ht="12.75">
      <c r="P1269" s="61"/>
      <c r="R1269" s="61"/>
      <c r="T1269" s="61"/>
      <c r="V1269" s="61"/>
      <c r="X1269" s="61"/>
      <c r="Z1269" s="61"/>
    </row>
    <row r="1270" spans="16:26" ht="12.75">
      <c r="P1270" s="61"/>
      <c r="R1270" s="61"/>
      <c r="T1270" s="61"/>
      <c r="V1270" s="61"/>
      <c r="X1270" s="61"/>
      <c r="Z1270" s="61"/>
    </row>
    <row r="1271" spans="16:26" ht="12.75">
      <c r="P1271" s="61"/>
      <c r="R1271" s="61"/>
      <c r="T1271" s="61"/>
      <c r="V1271" s="61"/>
      <c r="X1271" s="61"/>
      <c r="Z1271" s="61"/>
    </row>
    <row r="1272" spans="16:26" ht="12.75">
      <c r="P1272" s="61"/>
      <c r="R1272" s="61"/>
      <c r="T1272" s="61"/>
      <c r="V1272" s="61"/>
      <c r="X1272" s="61"/>
      <c r="Z1272" s="61"/>
    </row>
    <row r="1273" spans="16:26" ht="12.75">
      <c r="P1273" s="61"/>
      <c r="R1273" s="61"/>
      <c r="T1273" s="61"/>
      <c r="V1273" s="61"/>
      <c r="X1273" s="61"/>
      <c r="Z1273" s="61"/>
    </row>
    <row r="1274" spans="16:26" ht="12.75">
      <c r="P1274" s="61"/>
      <c r="R1274" s="61"/>
      <c r="T1274" s="61"/>
      <c r="V1274" s="61"/>
      <c r="X1274" s="61"/>
      <c r="Z1274" s="61"/>
    </row>
    <row r="1275" spans="16:26" ht="12.75">
      <c r="P1275" s="61"/>
      <c r="R1275" s="61"/>
      <c r="T1275" s="61"/>
      <c r="V1275" s="61"/>
      <c r="X1275" s="61"/>
      <c r="Z1275" s="61"/>
    </row>
    <row r="1276" spans="16:26" ht="12.75">
      <c r="P1276" s="61"/>
      <c r="R1276" s="61"/>
      <c r="T1276" s="61"/>
      <c r="V1276" s="61"/>
      <c r="X1276" s="61"/>
      <c r="Z1276" s="61"/>
    </row>
    <row r="1277" spans="16:26" ht="12.75">
      <c r="P1277" s="61"/>
      <c r="R1277" s="61"/>
      <c r="T1277" s="61"/>
      <c r="V1277" s="61"/>
      <c r="X1277" s="61"/>
      <c r="Z1277" s="61"/>
    </row>
    <row r="1278" spans="16:26" ht="12.75">
      <c r="P1278" s="61"/>
      <c r="R1278" s="61"/>
      <c r="T1278" s="61"/>
      <c r="V1278" s="61"/>
      <c r="X1278" s="61"/>
      <c r="Z1278" s="61"/>
    </row>
    <row r="1279" spans="16:26" ht="12.75">
      <c r="P1279" s="61"/>
      <c r="R1279" s="61"/>
      <c r="T1279" s="61"/>
      <c r="V1279" s="61"/>
      <c r="X1279" s="61"/>
      <c r="Z1279" s="61"/>
    </row>
    <row r="1280" spans="16:26" ht="12.75">
      <c r="P1280" s="61"/>
      <c r="R1280" s="61"/>
      <c r="T1280" s="61"/>
      <c r="V1280" s="61"/>
      <c r="X1280" s="61"/>
      <c r="Z1280" s="61"/>
    </row>
    <row r="1281" spans="16:26" ht="12.75">
      <c r="P1281" s="61"/>
      <c r="R1281" s="61"/>
      <c r="T1281" s="61"/>
      <c r="V1281" s="61"/>
      <c r="X1281" s="61"/>
      <c r="Z1281" s="61"/>
    </row>
    <row r="1282" spans="16:26" ht="12.75">
      <c r="P1282" s="61"/>
      <c r="R1282" s="61"/>
      <c r="T1282" s="61"/>
      <c r="V1282" s="61"/>
      <c r="X1282" s="61"/>
      <c r="Z1282" s="61"/>
    </row>
    <row r="1283" spans="16:26" ht="12.75">
      <c r="P1283" s="61"/>
      <c r="R1283" s="61"/>
      <c r="T1283" s="61"/>
      <c r="V1283" s="61"/>
      <c r="X1283" s="61"/>
      <c r="Z1283" s="61"/>
    </row>
    <row r="1284" spans="16:26" ht="12.75">
      <c r="P1284" s="61"/>
      <c r="R1284" s="61"/>
      <c r="T1284" s="61"/>
      <c r="V1284" s="61"/>
      <c r="X1284" s="61"/>
      <c r="Z1284" s="61"/>
    </row>
    <row r="1285" spans="16:26" ht="12.75">
      <c r="P1285" s="61"/>
      <c r="R1285" s="61"/>
      <c r="T1285" s="61"/>
      <c r="V1285" s="61"/>
      <c r="X1285" s="61"/>
      <c r="Z1285" s="61"/>
    </row>
    <row r="1286" spans="16:26" ht="12.75">
      <c r="P1286" s="61"/>
      <c r="R1286" s="61"/>
      <c r="T1286" s="61"/>
      <c r="V1286" s="61"/>
      <c r="X1286" s="61"/>
      <c r="Z1286" s="61"/>
    </row>
    <row r="1287" spans="16:26" ht="12.75">
      <c r="P1287" s="61"/>
      <c r="R1287" s="61"/>
      <c r="T1287" s="61"/>
      <c r="V1287" s="61"/>
      <c r="X1287" s="61"/>
      <c r="Z1287" s="61"/>
    </row>
    <row r="1288" spans="16:26" ht="12.75">
      <c r="P1288" s="61"/>
      <c r="R1288" s="61"/>
      <c r="T1288" s="61"/>
      <c r="V1288" s="61"/>
      <c r="X1288" s="61"/>
      <c r="Z1288" s="61"/>
    </row>
    <row r="1289" spans="16:26" ht="12.75">
      <c r="P1289" s="61"/>
      <c r="R1289" s="61"/>
      <c r="T1289" s="61"/>
      <c r="V1289" s="61"/>
      <c r="X1289" s="61"/>
      <c r="Z1289" s="61"/>
    </row>
    <row r="1290" spans="16:26" ht="12.75">
      <c r="P1290" s="61"/>
      <c r="R1290" s="61"/>
      <c r="T1290" s="61"/>
      <c r="V1290" s="61"/>
      <c r="X1290" s="61"/>
      <c r="Z1290" s="61"/>
    </row>
    <row r="1291" spans="16:26" ht="12.75">
      <c r="P1291" s="61"/>
      <c r="R1291" s="61"/>
      <c r="T1291" s="61"/>
      <c r="V1291" s="61"/>
      <c r="X1291" s="61"/>
      <c r="Z1291" s="61"/>
    </row>
    <row r="1292" spans="16:26" ht="12.75">
      <c r="P1292" s="61"/>
      <c r="R1292" s="61"/>
      <c r="T1292" s="61"/>
      <c r="V1292" s="61"/>
      <c r="X1292" s="61"/>
      <c r="Z1292" s="61"/>
    </row>
    <row r="1293" spans="16:26" ht="12.75">
      <c r="P1293" s="61"/>
      <c r="R1293" s="61"/>
      <c r="T1293" s="61"/>
      <c r="V1293" s="61"/>
      <c r="X1293" s="61"/>
      <c r="Z1293" s="61"/>
    </row>
    <row r="1294" spans="16:26" ht="12.75">
      <c r="P1294" s="61"/>
      <c r="R1294" s="61"/>
      <c r="T1294" s="61"/>
      <c r="V1294" s="61"/>
      <c r="X1294" s="61"/>
      <c r="Z1294" s="61"/>
    </row>
    <row r="1295" spans="16:26" ht="12.75">
      <c r="P1295" s="61"/>
      <c r="R1295" s="61"/>
      <c r="T1295" s="61"/>
      <c r="V1295" s="61"/>
      <c r="X1295" s="61"/>
      <c r="Z1295" s="61"/>
    </row>
    <row r="1296" spans="16:26" ht="12.75">
      <c r="P1296" s="61"/>
      <c r="R1296" s="61"/>
      <c r="T1296" s="61"/>
      <c r="V1296" s="61"/>
      <c r="X1296" s="61"/>
      <c r="Z1296" s="61"/>
    </row>
    <row r="1297" spans="16:26" ht="12.75">
      <c r="P1297" s="61"/>
      <c r="R1297" s="61"/>
      <c r="T1297" s="61"/>
      <c r="V1297" s="61"/>
      <c r="X1297" s="61"/>
      <c r="Z1297" s="61"/>
    </row>
    <row r="1298" spans="16:26" ht="12.75">
      <c r="P1298" s="61"/>
      <c r="R1298" s="61"/>
      <c r="T1298" s="61"/>
      <c r="V1298" s="61"/>
      <c r="X1298" s="61"/>
      <c r="Z1298" s="61"/>
    </row>
    <row r="1299" spans="16:26" ht="12.75">
      <c r="P1299" s="61"/>
      <c r="R1299" s="61"/>
      <c r="T1299" s="61"/>
      <c r="V1299" s="61"/>
      <c r="X1299" s="61"/>
      <c r="Z1299" s="61"/>
    </row>
    <row r="1300" spans="16:26" ht="12.75">
      <c r="P1300" s="61"/>
      <c r="R1300" s="61"/>
      <c r="T1300" s="61"/>
      <c r="V1300" s="61"/>
      <c r="X1300" s="61"/>
      <c r="Z1300" s="61"/>
    </row>
    <row r="1301" spans="16:26" ht="12.75">
      <c r="P1301" s="61"/>
      <c r="R1301" s="61"/>
      <c r="T1301" s="61"/>
      <c r="V1301" s="61"/>
      <c r="X1301" s="61"/>
      <c r="Z1301" s="61"/>
    </row>
    <row r="1302" spans="16:26" ht="12.75">
      <c r="P1302" s="61"/>
      <c r="R1302" s="61"/>
      <c r="T1302" s="61"/>
      <c r="V1302" s="61"/>
      <c r="X1302" s="61"/>
      <c r="Z1302" s="61"/>
    </row>
    <row r="1303" spans="16:26" ht="12.75">
      <c r="P1303" s="61"/>
      <c r="R1303" s="61"/>
      <c r="T1303" s="61"/>
      <c r="V1303" s="61"/>
      <c r="X1303" s="61"/>
      <c r="Z1303" s="61"/>
    </row>
    <row r="1304" spans="16:26" ht="12.75">
      <c r="P1304" s="61"/>
      <c r="R1304" s="61"/>
      <c r="T1304" s="61"/>
      <c r="V1304" s="61"/>
      <c r="X1304" s="61"/>
      <c r="Z1304" s="61"/>
    </row>
    <row r="1305" spans="16:26" ht="12.75">
      <c r="P1305" s="61"/>
      <c r="R1305" s="61"/>
      <c r="T1305" s="61"/>
      <c r="V1305" s="61"/>
      <c r="X1305" s="61"/>
      <c r="Z1305" s="61"/>
    </row>
    <row r="1306" spans="16:26" ht="12.75">
      <c r="P1306" s="61"/>
      <c r="R1306" s="61"/>
      <c r="T1306" s="61"/>
      <c r="V1306" s="61"/>
      <c r="X1306" s="61"/>
      <c r="Z1306" s="61"/>
    </row>
    <row r="1307" spans="16:26" ht="12.75">
      <c r="P1307" s="61"/>
      <c r="R1307" s="61"/>
      <c r="T1307" s="61"/>
      <c r="V1307" s="61"/>
      <c r="X1307" s="61"/>
      <c r="Z1307" s="61"/>
    </row>
    <row r="1308" spans="16:26" ht="12.75">
      <c r="P1308" s="61"/>
      <c r="R1308" s="61"/>
      <c r="T1308" s="61"/>
      <c r="V1308" s="61"/>
      <c r="X1308" s="61"/>
      <c r="Z1308" s="61"/>
    </row>
    <row r="1309" spans="16:26" ht="12.75">
      <c r="P1309" s="61"/>
      <c r="R1309" s="61"/>
      <c r="T1309" s="61"/>
      <c r="V1309" s="61"/>
      <c r="X1309" s="61"/>
      <c r="Z1309" s="61"/>
    </row>
    <row r="1310" spans="16:26" ht="12.75">
      <c r="P1310" s="61"/>
      <c r="R1310" s="61"/>
      <c r="T1310" s="61"/>
      <c r="V1310" s="61"/>
      <c r="X1310" s="61"/>
      <c r="Z1310" s="61"/>
    </row>
    <row r="1311" spans="16:26" ht="12.75">
      <c r="P1311" s="61"/>
      <c r="R1311" s="61"/>
      <c r="T1311" s="61"/>
      <c r="V1311" s="61"/>
      <c r="X1311" s="61"/>
      <c r="Z1311" s="61"/>
    </row>
    <row r="1312" spans="16:26" ht="12.75">
      <c r="P1312" s="61"/>
      <c r="R1312" s="61"/>
      <c r="T1312" s="61"/>
      <c r="V1312" s="61"/>
      <c r="X1312" s="61"/>
      <c r="Z1312" s="61"/>
    </row>
    <row r="1313" spans="16:26" ht="12.75">
      <c r="P1313" s="61"/>
      <c r="R1313" s="61"/>
      <c r="T1313" s="61"/>
      <c r="V1313" s="61"/>
      <c r="X1313" s="61"/>
      <c r="Z1313" s="61"/>
    </row>
    <row r="1314" spans="16:26" ht="12.75">
      <c r="P1314" s="61"/>
      <c r="R1314" s="61"/>
      <c r="T1314" s="61"/>
      <c r="V1314" s="61"/>
      <c r="X1314" s="61"/>
      <c r="Z1314" s="61"/>
    </row>
    <row r="1315" spans="16:26" ht="12.75">
      <c r="P1315" s="61"/>
      <c r="R1315" s="61"/>
      <c r="T1315" s="61"/>
      <c r="V1315" s="61"/>
      <c r="X1315" s="61"/>
      <c r="Z1315" s="61"/>
    </row>
    <row r="1316" spans="16:26" ht="12.75">
      <c r="P1316" s="61"/>
      <c r="R1316" s="61"/>
      <c r="T1316" s="61"/>
      <c r="V1316" s="61"/>
      <c r="X1316" s="61"/>
      <c r="Z1316" s="61"/>
    </row>
    <row r="1317" spans="16:26" ht="12.75">
      <c r="P1317" s="61"/>
      <c r="R1317" s="61"/>
      <c r="T1317" s="61"/>
      <c r="V1317" s="61"/>
      <c r="X1317" s="61"/>
      <c r="Z1317" s="61"/>
    </row>
    <row r="1318" spans="16:26" ht="12.75">
      <c r="P1318" s="61"/>
      <c r="R1318" s="61"/>
      <c r="T1318" s="61"/>
      <c r="V1318" s="61"/>
      <c r="X1318" s="61"/>
      <c r="Z1318" s="61"/>
    </row>
    <row r="1319" spans="16:26" ht="12.75">
      <c r="P1319" s="61"/>
      <c r="R1319" s="61"/>
      <c r="T1319" s="61"/>
      <c r="V1319" s="61"/>
      <c r="X1319" s="61"/>
      <c r="Z1319" s="61"/>
    </row>
    <row r="1320" spans="16:26" ht="12.75">
      <c r="P1320" s="61"/>
      <c r="R1320" s="61"/>
      <c r="T1320" s="61"/>
      <c r="V1320" s="61"/>
      <c r="X1320" s="61"/>
      <c r="Z1320" s="61"/>
    </row>
    <row r="1321" spans="16:26" ht="12.75">
      <c r="P1321" s="61"/>
      <c r="R1321" s="61"/>
      <c r="T1321" s="61"/>
      <c r="V1321" s="61"/>
      <c r="X1321" s="61"/>
      <c r="Z1321" s="61"/>
    </row>
    <row r="1322" spans="16:26" ht="12.75">
      <c r="P1322" s="61"/>
      <c r="R1322" s="61"/>
      <c r="T1322" s="61"/>
      <c r="V1322" s="61"/>
      <c r="X1322" s="61"/>
      <c r="Z1322" s="61"/>
    </row>
    <row r="1323" spans="16:26" ht="12.75">
      <c r="P1323" s="61"/>
      <c r="R1323" s="61"/>
      <c r="T1323" s="61"/>
      <c r="V1323" s="61"/>
      <c r="X1323" s="61"/>
      <c r="Z1323" s="61"/>
    </row>
    <row r="1324" spans="16:26" ht="12.75">
      <c r="P1324" s="61"/>
      <c r="R1324" s="61"/>
      <c r="T1324" s="61"/>
      <c r="V1324" s="61"/>
      <c r="X1324" s="61"/>
      <c r="Z1324" s="61"/>
    </row>
    <row r="1325" spans="16:26" ht="12.75">
      <c r="P1325" s="61"/>
      <c r="R1325" s="61"/>
      <c r="T1325" s="61"/>
      <c r="V1325" s="61"/>
      <c r="X1325" s="61"/>
      <c r="Z1325" s="61"/>
    </row>
    <row r="1326" spans="16:26" ht="12.75">
      <c r="P1326" s="61"/>
      <c r="R1326" s="61"/>
      <c r="T1326" s="61"/>
      <c r="V1326" s="61"/>
      <c r="X1326" s="61"/>
      <c r="Z1326" s="61"/>
    </row>
    <row r="1327" spans="16:26" ht="12.75">
      <c r="P1327" s="61"/>
      <c r="R1327" s="61"/>
      <c r="T1327" s="61"/>
      <c r="V1327" s="61"/>
      <c r="X1327" s="61"/>
      <c r="Z1327" s="61"/>
    </row>
    <row r="1328" spans="16:26" ht="12.75">
      <c r="P1328" s="61"/>
      <c r="R1328" s="61"/>
      <c r="T1328" s="61"/>
      <c r="V1328" s="61"/>
      <c r="X1328" s="61"/>
      <c r="Z1328" s="61"/>
    </row>
    <row r="1329" spans="16:26" ht="12.75">
      <c r="P1329" s="61"/>
      <c r="R1329" s="61"/>
      <c r="T1329" s="61"/>
      <c r="V1329" s="61"/>
      <c r="X1329" s="61"/>
      <c r="Z1329" s="61"/>
    </row>
    <row r="1330" spans="16:26" ht="12.75">
      <c r="P1330" s="61"/>
      <c r="R1330" s="61"/>
      <c r="T1330" s="61"/>
      <c r="V1330" s="61"/>
      <c r="X1330" s="61"/>
      <c r="Z1330" s="61"/>
    </row>
    <row r="1331" spans="16:26" ht="12.75">
      <c r="P1331" s="61"/>
      <c r="R1331" s="61"/>
      <c r="T1331" s="61"/>
      <c r="V1331" s="61"/>
      <c r="X1331" s="61"/>
      <c r="Z1331" s="61"/>
    </row>
    <row r="1332" spans="16:26" ht="12.75">
      <c r="P1332" s="61"/>
      <c r="R1332" s="61"/>
      <c r="T1332" s="61"/>
      <c r="V1332" s="61"/>
      <c r="X1332" s="61"/>
      <c r="Z1332" s="61"/>
    </row>
    <row r="1333" spans="16:26" ht="12.75">
      <c r="P1333" s="61"/>
      <c r="R1333" s="61"/>
      <c r="T1333" s="61"/>
      <c r="V1333" s="61"/>
      <c r="X1333" s="61"/>
      <c r="Z1333" s="61"/>
    </row>
    <row r="1334" spans="16:26" ht="12.75">
      <c r="P1334" s="61"/>
      <c r="R1334" s="61"/>
      <c r="T1334" s="61"/>
      <c r="V1334" s="61"/>
      <c r="X1334" s="61"/>
      <c r="Z1334" s="61"/>
    </row>
    <row r="1335" spans="16:26" ht="12.75">
      <c r="P1335" s="61"/>
      <c r="R1335" s="61"/>
      <c r="T1335" s="61"/>
      <c r="V1335" s="61"/>
      <c r="X1335" s="61"/>
      <c r="Z1335" s="61"/>
    </row>
    <row r="1336" spans="16:26" ht="12.75">
      <c r="P1336" s="61"/>
      <c r="R1336" s="61"/>
      <c r="T1336" s="61"/>
      <c r="V1336" s="61"/>
      <c r="X1336" s="61"/>
      <c r="Z1336" s="61"/>
    </row>
    <row r="1337" spans="16:26" ht="12.75">
      <c r="P1337" s="61"/>
      <c r="R1337" s="61"/>
      <c r="T1337" s="61"/>
      <c r="V1337" s="61"/>
      <c r="X1337" s="61"/>
      <c r="Z1337" s="61"/>
    </row>
    <row r="1338" spans="16:26" ht="12.75">
      <c r="P1338" s="61"/>
      <c r="R1338" s="61"/>
      <c r="T1338" s="61"/>
      <c r="V1338" s="61"/>
      <c r="X1338" s="61"/>
      <c r="Z1338" s="61"/>
    </row>
    <row r="1339" spans="16:26" ht="12.75">
      <c r="P1339" s="61"/>
      <c r="R1339" s="61"/>
      <c r="T1339" s="61"/>
      <c r="V1339" s="61"/>
      <c r="X1339" s="61"/>
      <c r="Z1339" s="61"/>
    </row>
    <row r="1340" spans="16:26" ht="12.75">
      <c r="P1340" s="61"/>
      <c r="R1340" s="61"/>
      <c r="T1340" s="61"/>
      <c r="V1340" s="61"/>
      <c r="X1340" s="61"/>
      <c r="Z1340" s="61"/>
    </row>
    <row r="1341" spans="16:26" ht="12.75">
      <c r="P1341" s="61"/>
      <c r="R1341" s="61"/>
      <c r="T1341" s="61"/>
      <c r="V1341" s="61"/>
      <c r="X1341" s="61"/>
      <c r="Z1341" s="61"/>
    </row>
    <row r="1342" spans="16:26" ht="12.75">
      <c r="P1342" s="61"/>
      <c r="R1342" s="61"/>
      <c r="T1342" s="61"/>
      <c r="V1342" s="61"/>
      <c r="X1342" s="61"/>
      <c r="Z1342" s="61"/>
    </row>
    <row r="1343" spans="16:26" ht="12.75">
      <c r="P1343" s="61"/>
      <c r="R1343" s="61"/>
      <c r="T1343" s="61"/>
      <c r="V1343" s="61"/>
      <c r="X1343" s="61"/>
      <c r="Z1343" s="61"/>
    </row>
    <row r="1344" spans="16:26" ht="12.75">
      <c r="P1344" s="61"/>
      <c r="R1344" s="61"/>
      <c r="T1344" s="61"/>
      <c r="V1344" s="61"/>
      <c r="X1344" s="61"/>
      <c r="Z1344" s="61"/>
    </row>
    <row r="1345" spans="16:26" ht="12.75">
      <c r="P1345" s="61"/>
      <c r="R1345" s="61"/>
      <c r="T1345" s="61"/>
      <c r="V1345" s="61"/>
      <c r="X1345" s="61"/>
      <c r="Z1345" s="61"/>
    </row>
    <row r="1346" spans="16:26" ht="12.75">
      <c r="P1346" s="61"/>
      <c r="R1346" s="61"/>
      <c r="T1346" s="61"/>
      <c r="V1346" s="61"/>
      <c r="X1346" s="61"/>
      <c r="Z1346" s="61"/>
    </row>
    <row r="1347" spans="16:26" ht="12.75">
      <c r="P1347" s="61"/>
      <c r="R1347" s="61"/>
      <c r="T1347" s="61"/>
      <c r="V1347" s="61"/>
      <c r="X1347" s="61"/>
      <c r="Z1347" s="61"/>
    </row>
    <row r="1348" spans="16:26" ht="12.75">
      <c r="P1348" s="61"/>
      <c r="R1348" s="61"/>
      <c r="T1348" s="61"/>
      <c r="V1348" s="61"/>
      <c r="X1348" s="61"/>
      <c r="Z1348" s="61"/>
    </row>
    <row r="1349" spans="16:26" ht="12.75">
      <c r="P1349" s="61"/>
      <c r="R1349" s="61"/>
      <c r="T1349" s="61"/>
      <c r="V1349" s="61"/>
      <c r="X1349" s="61"/>
      <c r="Z1349" s="61"/>
    </row>
    <row r="1350" spans="16:26" ht="12.75">
      <c r="P1350" s="61"/>
      <c r="R1350" s="61"/>
      <c r="T1350" s="61"/>
      <c r="V1350" s="61"/>
      <c r="X1350" s="61"/>
      <c r="Z1350" s="61"/>
    </row>
    <row r="1351" spans="16:26" ht="12.75">
      <c r="P1351" s="61"/>
      <c r="R1351" s="61"/>
      <c r="T1351" s="61"/>
      <c r="V1351" s="61"/>
      <c r="X1351" s="61"/>
      <c r="Z1351" s="61"/>
    </row>
    <row r="1352" spans="16:26" ht="12.75">
      <c r="P1352" s="61"/>
      <c r="R1352" s="61"/>
      <c r="T1352" s="61"/>
      <c r="V1352" s="61"/>
      <c r="X1352" s="61"/>
      <c r="Z1352" s="61"/>
    </row>
    <row r="1353" spans="16:26" ht="12.75">
      <c r="P1353" s="61"/>
      <c r="R1353" s="61"/>
      <c r="T1353" s="61"/>
      <c r="V1353" s="61"/>
      <c r="X1353" s="61"/>
      <c r="Z1353" s="61"/>
    </row>
    <row r="1354" spans="16:26" ht="12.75">
      <c r="P1354" s="61"/>
      <c r="R1354" s="61"/>
      <c r="T1354" s="61"/>
      <c r="V1354" s="61"/>
      <c r="X1354" s="61"/>
      <c r="Z1354" s="61"/>
    </row>
    <row r="1355" spans="16:26" ht="12.75">
      <c r="P1355" s="61"/>
      <c r="R1355" s="61"/>
      <c r="T1355" s="61"/>
      <c r="V1355" s="61"/>
      <c r="X1355" s="61"/>
      <c r="Z1355" s="61"/>
    </row>
    <row r="1356" spans="16:26" ht="12.75">
      <c r="P1356" s="61"/>
      <c r="R1356" s="61"/>
      <c r="T1356" s="61"/>
      <c r="V1356" s="61"/>
      <c r="X1356" s="61"/>
      <c r="Z1356" s="61"/>
    </row>
    <row r="1357" spans="16:26" ht="12.75">
      <c r="P1357" s="61"/>
      <c r="R1357" s="61"/>
      <c r="T1357" s="61"/>
      <c r="V1357" s="61"/>
      <c r="X1357" s="61"/>
      <c r="Z1357" s="61"/>
    </row>
    <row r="1358" spans="16:26" ht="12.75">
      <c r="P1358" s="61"/>
      <c r="R1358" s="61"/>
      <c r="T1358" s="61"/>
      <c r="V1358" s="61"/>
      <c r="X1358" s="61"/>
      <c r="Z1358" s="61"/>
    </row>
    <row r="1359" spans="16:26" ht="12.75">
      <c r="P1359" s="61"/>
      <c r="R1359" s="61"/>
      <c r="T1359" s="61"/>
      <c r="V1359" s="61"/>
      <c r="X1359" s="61"/>
      <c r="Z1359" s="61"/>
    </row>
    <row r="1360" spans="16:26" ht="12.75">
      <c r="P1360" s="61"/>
      <c r="R1360" s="61"/>
      <c r="T1360" s="61"/>
      <c r="V1360" s="61"/>
      <c r="X1360" s="61"/>
      <c r="Z1360" s="61"/>
    </row>
    <row r="1361" spans="16:26" ht="12.75">
      <c r="P1361" s="61"/>
      <c r="R1361" s="61"/>
      <c r="T1361" s="61"/>
      <c r="V1361" s="61"/>
      <c r="X1361" s="61"/>
      <c r="Z1361" s="61"/>
    </row>
    <row r="1362" spans="16:26" ht="12.75">
      <c r="P1362" s="61"/>
      <c r="R1362" s="61"/>
      <c r="T1362" s="61"/>
      <c r="V1362" s="61"/>
      <c r="X1362" s="61"/>
      <c r="Z1362" s="61"/>
    </row>
    <row r="1363" spans="16:26" ht="12.75">
      <c r="P1363" s="61"/>
      <c r="R1363" s="61"/>
      <c r="T1363" s="61"/>
      <c r="V1363" s="61"/>
      <c r="X1363" s="61"/>
      <c r="Z1363" s="61"/>
    </row>
    <row r="1364" spans="16:26" ht="12.75">
      <c r="P1364" s="61"/>
      <c r="R1364" s="61"/>
      <c r="T1364" s="61"/>
      <c r="V1364" s="61"/>
      <c r="X1364" s="61"/>
      <c r="Z1364" s="61"/>
    </row>
    <row r="1365" spans="16:26" ht="12.75">
      <c r="P1365" s="61"/>
      <c r="R1365" s="61"/>
      <c r="T1365" s="61"/>
      <c r="V1365" s="61"/>
      <c r="X1365" s="61"/>
      <c r="Z1365" s="61"/>
    </row>
    <row r="1366" spans="16:26" ht="12.75">
      <c r="P1366" s="61"/>
      <c r="R1366" s="61"/>
      <c r="T1366" s="61"/>
      <c r="V1366" s="61"/>
      <c r="X1366" s="61"/>
      <c r="Z1366" s="61"/>
    </row>
    <row r="1367" spans="16:26" ht="12.75">
      <c r="P1367" s="61"/>
      <c r="R1367" s="61"/>
      <c r="T1367" s="61"/>
      <c r="V1367" s="61"/>
      <c r="X1367" s="61"/>
      <c r="Z1367" s="61"/>
    </row>
    <row r="1368" spans="16:26" ht="12.75">
      <c r="P1368" s="61"/>
      <c r="R1368" s="61"/>
      <c r="T1368" s="61"/>
      <c r="V1368" s="61"/>
      <c r="X1368" s="61"/>
      <c r="Z1368" s="61"/>
    </row>
    <row r="1369" spans="16:26" ht="12.75">
      <c r="P1369" s="61"/>
      <c r="R1369" s="61"/>
      <c r="T1369" s="61"/>
      <c r="V1369" s="61"/>
      <c r="X1369" s="61"/>
      <c r="Z1369" s="61"/>
    </row>
    <row r="1370" spans="16:26" ht="12.75">
      <c r="P1370" s="61"/>
      <c r="R1370" s="61"/>
      <c r="T1370" s="61"/>
      <c r="V1370" s="61"/>
      <c r="X1370" s="61"/>
      <c r="Z1370" s="61"/>
    </row>
    <row r="1371" spans="16:26" ht="12.75">
      <c r="P1371" s="61"/>
      <c r="R1371" s="61"/>
      <c r="T1371" s="61"/>
      <c r="V1371" s="61"/>
      <c r="X1371" s="61"/>
      <c r="Z1371" s="61"/>
    </row>
    <row r="1372" spans="16:26" ht="12.75">
      <c r="P1372" s="61"/>
      <c r="R1372" s="61"/>
      <c r="T1372" s="61"/>
      <c r="V1372" s="61"/>
      <c r="X1372" s="61"/>
      <c r="Z1372" s="61"/>
    </row>
    <row r="1373" spans="16:26" ht="12.75">
      <c r="P1373" s="61"/>
      <c r="R1373" s="61"/>
      <c r="T1373" s="61"/>
      <c r="V1373" s="61"/>
      <c r="X1373" s="61"/>
      <c r="Z1373" s="61"/>
    </row>
    <row r="1374" spans="16:26" ht="12.75">
      <c r="P1374" s="61"/>
      <c r="R1374" s="61"/>
      <c r="T1374" s="61"/>
      <c r="V1374" s="61"/>
      <c r="X1374" s="61"/>
      <c r="Z1374" s="61"/>
    </row>
    <row r="1375" spans="16:26" ht="12.75">
      <c r="P1375" s="61"/>
      <c r="R1375" s="61"/>
      <c r="T1375" s="61"/>
      <c r="V1375" s="61"/>
      <c r="X1375" s="61"/>
      <c r="Z1375" s="61"/>
    </row>
    <row r="1376" spans="16:26" ht="12.75">
      <c r="P1376" s="61"/>
      <c r="R1376" s="61"/>
      <c r="T1376" s="61"/>
      <c r="V1376" s="61"/>
      <c r="X1376" s="61"/>
      <c r="Z1376" s="61"/>
    </row>
    <row r="1377" spans="16:26" ht="12.75">
      <c r="P1377" s="61"/>
      <c r="R1377" s="61"/>
      <c r="T1377" s="61"/>
      <c r="V1377" s="61"/>
      <c r="X1377" s="61"/>
      <c r="Z1377" s="61"/>
    </row>
    <row r="1378" spans="16:26" ht="12.75">
      <c r="P1378" s="61"/>
      <c r="R1378" s="61"/>
      <c r="T1378" s="61"/>
      <c r="V1378" s="61"/>
      <c r="X1378" s="61"/>
      <c r="Z1378" s="61"/>
    </row>
    <row r="1379" spans="16:26" ht="12.75">
      <c r="P1379" s="61"/>
      <c r="R1379" s="61"/>
      <c r="T1379" s="61"/>
      <c r="V1379" s="61"/>
      <c r="X1379" s="61"/>
      <c r="Z1379" s="61"/>
    </row>
    <row r="1380" spans="16:26" ht="12.75">
      <c r="P1380" s="61"/>
      <c r="R1380" s="61"/>
      <c r="T1380" s="61"/>
      <c r="V1380" s="61"/>
      <c r="X1380" s="61"/>
      <c r="Z1380" s="61"/>
    </row>
    <row r="1381" spans="16:26" ht="12.75">
      <c r="P1381" s="61"/>
      <c r="R1381" s="61"/>
      <c r="T1381" s="61"/>
      <c r="V1381" s="61"/>
      <c r="X1381" s="61"/>
      <c r="Z1381" s="61"/>
    </row>
    <row r="1382" spans="16:26" ht="12.75">
      <c r="P1382" s="61"/>
      <c r="R1382" s="61"/>
      <c r="T1382" s="61"/>
      <c r="V1382" s="61"/>
      <c r="X1382" s="61"/>
      <c r="Z1382" s="61"/>
    </row>
    <row r="1383" spans="16:26" ht="12.75">
      <c r="P1383" s="61"/>
      <c r="R1383" s="61"/>
      <c r="T1383" s="61"/>
      <c r="V1383" s="61"/>
      <c r="X1383" s="61"/>
      <c r="Z1383" s="61"/>
    </row>
    <row r="1384" spans="16:26" ht="12.75">
      <c r="P1384" s="61"/>
      <c r="R1384" s="61"/>
      <c r="T1384" s="61"/>
      <c r="V1384" s="61"/>
      <c r="X1384" s="61"/>
      <c r="Z1384" s="61"/>
    </row>
    <row r="1385" spans="16:26" ht="12.75">
      <c r="P1385" s="61"/>
      <c r="R1385" s="61"/>
      <c r="T1385" s="61"/>
      <c r="V1385" s="61"/>
      <c r="X1385" s="61"/>
      <c r="Z1385" s="61"/>
    </row>
    <row r="1386" spans="16:26" ht="12.75">
      <c r="P1386" s="61"/>
      <c r="R1386" s="61"/>
      <c r="T1386" s="61"/>
      <c r="V1386" s="61"/>
      <c r="X1386" s="61"/>
      <c r="Z1386" s="61"/>
    </row>
    <row r="1387" spans="16:26" ht="12.75">
      <c r="P1387" s="61"/>
      <c r="R1387" s="61"/>
      <c r="T1387" s="61"/>
      <c r="V1387" s="61"/>
      <c r="X1387" s="61"/>
      <c r="Z1387" s="61"/>
    </row>
    <row r="1388" spans="16:26" ht="12.75">
      <c r="P1388" s="61"/>
      <c r="R1388" s="61"/>
      <c r="T1388" s="61"/>
      <c r="V1388" s="61"/>
      <c r="X1388" s="61"/>
      <c r="Z1388" s="61"/>
    </row>
    <row r="1389" spans="16:26" ht="12.75">
      <c r="P1389" s="61"/>
      <c r="R1389" s="61"/>
      <c r="T1389" s="61"/>
      <c r="V1389" s="61"/>
      <c r="X1389" s="61"/>
      <c r="Z1389" s="61"/>
    </row>
    <row r="1390" spans="16:26" ht="12.75">
      <c r="P1390" s="61"/>
      <c r="R1390" s="61"/>
      <c r="T1390" s="61"/>
      <c r="V1390" s="61"/>
      <c r="X1390" s="61"/>
      <c r="Z1390" s="61"/>
    </row>
    <row r="1391" spans="16:26" ht="12.75">
      <c r="P1391" s="61"/>
      <c r="R1391" s="61"/>
      <c r="T1391" s="61"/>
      <c r="V1391" s="61"/>
      <c r="X1391" s="61"/>
      <c r="Z1391" s="61"/>
    </row>
    <row r="1392" spans="16:26" ht="12.75">
      <c r="P1392" s="61"/>
      <c r="R1392" s="61"/>
      <c r="T1392" s="61"/>
      <c r="V1392" s="61"/>
      <c r="X1392" s="61"/>
      <c r="Z1392" s="61"/>
    </row>
    <row r="1393" spans="16:26" ht="12.75">
      <c r="P1393" s="61"/>
      <c r="R1393" s="61"/>
      <c r="T1393" s="61"/>
      <c r="V1393" s="61"/>
      <c r="X1393" s="61"/>
      <c r="Z1393" s="61"/>
    </row>
    <row r="1394" spans="16:26" ht="12.75">
      <c r="P1394" s="61"/>
      <c r="R1394" s="61"/>
      <c r="T1394" s="61"/>
      <c r="V1394" s="61"/>
      <c r="X1394" s="61"/>
      <c r="Z1394" s="61"/>
    </row>
    <row r="1395" spans="16:26" ht="12.75">
      <c r="P1395" s="61"/>
      <c r="R1395" s="61"/>
      <c r="T1395" s="61"/>
      <c r="V1395" s="61"/>
      <c r="X1395" s="61"/>
      <c r="Z1395" s="61"/>
    </row>
    <row r="1396" spans="16:26" ht="12.75">
      <c r="P1396" s="61"/>
      <c r="R1396" s="61"/>
      <c r="T1396" s="61"/>
      <c r="V1396" s="61"/>
      <c r="X1396" s="61"/>
      <c r="Z1396" s="61"/>
    </row>
    <row r="1397" spans="16:26" ht="12.75">
      <c r="P1397" s="61"/>
      <c r="R1397" s="61"/>
      <c r="T1397" s="61"/>
      <c r="V1397" s="61"/>
      <c r="X1397" s="61"/>
      <c r="Z1397" s="61"/>
    </row>
    <row r="1398" spans="16:26" ht="12.75">
      <c r="P1398" s="61"/>
      <c r="R1398" s="61"/>
      <c r="T1398" s="61"/>
      <c r="V1398" s="61"/>
      <c r="X1398" s="61"/>
      <c r="Z1398" s="61"/>
    </row>
    <row r="1399" spans="16:26" ht="12.75">
      <c r="P1399" s="61"/>
      <c r="R1399" s="61"/>
      <c r="T1399" s="61"/>
      <c r="V1399" s="61"/>
      <c r="X1399" s="61"/>
      <c r="Z1399" s="61"/>
    </row>
    <row r="1400" spans="16:26" ht="12.75">
      <c r="P1400" s="61"/>
      <c r="R1400" s="61"/>
      <c r="T1400" s="61"/>
      <c r="V1400" s="61"/>
      <c r="X1400" s="61"/>
      <c r="Z1400" s="61"/>
    </row>
    <row r="1401" spans="16:26" ht="12.75">
      <c r="P1401" s="61"/>
      <c r="R1401" s="61"/>
      <c r="T1401" s="61"/>
      <c r="V1401" s="61"/>
      <c r="X1401" s="61"/>
      <c r="Z1401" s="61"/>
    </row>
    <row r="1402" spans="16:26" ht="12.75">
      <c r="P1402" s="61"/>
      <c r="R1402" s="61"/>
      <c r="T1402" s="61"/>
      <c r="V1402" s="61"/>
      <c r="X1402" s="61"/>
      <c r="Z1402" s="61"/>
    </row>
    <row r="1403" spans="16:26" ht="12.75">
      <c r="P1403" s="61"/>
      <c r="R1403" s="61"/>
      <c r="T1403" s="61"/>
      <c r="V1403" s="61"/>
      <c r="X1403" s="61"/>
      <c r="Z1403" s="61"/>
    </row>
    <row r="1404" spans="16:26" ht="12.75">
      <c r="P1404" s="61"/>
      <c r="R1404" s="61"/>
      <c r="T1404" s="61"/>
      <c r="V1404" s="61"/>
      <c r="X1404" s="61"/>
      <c r="Z1404" s="61"/>
    </row>
    <row r="1405" spans="16:26" ht="12.75">
      <c r="P1405" s="61"/>
      <c r="R1405" s="61"/>
      <c r="T1405" s="61"/>
      <c r="V1405" s="61"/>
      <c r="X1405" s="61"/>
      <c r="Z1405" s="61"/>
    </row>
    <row r="1406" spans="16:26" ht="12.75">
      <c r="P1406" s="61"/>
      <c r="R1406" s="61"/>
      <c r="T1406" s="61"/>
      <c r="V1406" s="61"/>
      <c r="X1406" s="61"/>
      <c r="Z1406" s="61"/>
    </row>
    <row r="1407" spans="16:26" ht="12.75">
      <c r="P1407" s="61"/>
      <c r="R1407" s="61"/>
      <c r="T1407" s="61"/>
      <c r="V1407" s="61"/>
      <c r="X1407" s="61"/>
      <c r="Z1407" s="61"/>
    </row>
    <row r="1408" spans="16:26" ht="12.75">
      <c r="P1408" s="61"/>
      <c r="R1408" s="61"/>
      <c r="T1408" s="61"/>
      <c r="V1408" s="61"/>
      <c r="X1408" s="61"/>
      <c r="Z1408" s="61"/>
    </row>
    <row r="1409" spans="16:26" ht="12.75">
      <c r="P1409" s="61"/>
      <c r="R1409" s="61"/>
      <c r="T1409" s="61"/>
      <c r="V1409" s="61"/>
      <c r="X1409" s="61"/>
      <c r="Z1409" s="61"/>
    </row>
    <row r="1410" spans="16:26" ht="12.75">
      <c r="P1410" s="61"/>
      <c r="R1410" s="61"/>
      <c r="T1410" s="61"/>
      <c r="V1410" s="61"/>
      <c r="X1410" s="61"/>
      <c r="Z1410" s="61"/>
    </row>
    <row r="1411" spans="16:26" ht="12.75">
      <c r="P1411" s="61"/>
      <c r="R1411" s="61"/>
      <c r="T1411" s="61"/>
      <c r="V1411" s="61"/>
      <c r="X1411" s="61"/>
      <c r="Z1411" s="61"/>
    </row>
    <row r="1412" spans="16:26" ht="12.75">
      <c r="P1412" s="61"/>
      <c r="R1412" s="61"/>
      <c r="T1412" s="61"/>
      <c r="V1412" s="61"/>
      <c r="X1412" s="61"/>
      <c r="Z1412" s="61"/>
    </row>
    <row r="1413" spans="16:26" ht="12.75">
      <c r="P1413" s="61"/>
      <c r="R1413" s="61"/>
      <c r="T1413" s="61"/>
      <c r="V1413" s="61"/>
      <c r="X1413" s="61"/>
      <c r="Z1413" s="61"/>
    </row>
    <row r="1414" spans="16:26" ht="12.75">
      <c r="P1414" s="61"/>
      <c r="R1414" s="61"/>
      <c r="T1414" s="61"/>
      <c r="V1414" s="61"/>
      <c r="X1414" s="61"/>
      <c r="Z1414" s="61"/>
    </row>
    <row r="1415" spans="16:26" ht="12.75">
      <c r="P1415" s="61"/>
      <c r="R1415" s="61"/>
      <c r="T1415" s="61"/>
      <c r="V1415" s="61"/>
      <c r="X1415" s="61"/>
      <c r="Z1415" s="61"/>
    </row>
    <row r="1416" spans="16:26" ht="12.75">
      <c r="P1416" s="61"/>
      <c r="R1416" s="61"/>
      <c r="T1416" s="61"/>
      <c r="V1416" s="61"/>
      <c r="X1416" s="61"/>
      <c r="Z1416" s="61"/>
    </row>
    <row r="1417" spans="16:26" ht="12.75">
      <c r="P1417" s="61"/>
      <c r="R1417" s="61"/>
      <c r="T1417" s="61"/>
      <c r="V1417" s="61"/>
      <c r="X1417" s="61"/>
      <c r="Z1417" s="61"/>
    </row>
    <row r="1418" spans="16:26" ht="12.75">
      <c r="P1418" s="61"/>
      <c r="R1418" s="61"/>
      <c r="T1418" s="61"/>
      <c r="V1418" s="61"/>
      <c r="X1418" s="61"/>
      <c r="Z1418" s="61"/>
    </row>
    <row r="1419" spans="16:26" ht="12.75">
      <c r="P1419" s="61"/>
      <c r="R1419" s="61"/>
      <c r="T1419" s="61"/>
      <c r="V1419" s="61"/>
      <c r="X1419" s="61"/>
      <c r="Z1419" s="61"/>
    </row>
    <row r="1420" spans="16:26" ht="12.75">
      <c r="P1420" s="61"/>
      <c r="R1420" s="61"/>
      <c r="T1420" s="61"/>
      <c r="V1420" s="61"/>
      <c r="X1420" s="61"/>
      <c r="Z1420" s="61"/>
    </row>
    <row r="1421" spans="16:26" ht="12.75">
      <c r="P1421" s="61"/>
      <c r="R1421" s="61"/>
      <c r="T1421" s="61"/>
      <c r="V1421" s="61"/>
      <c r="X1421" s="61"/>
      <c r="Z1421" s="61"/>
    </row>
    <row r="1422" spans="16:26" ht="12.75">
      <c r="P1422" s="61"/>
      <c r="R1422" s="61"/>
      <c r="T1422" s="61"/>
      <c r="V1422" s="61"/>
      <c r="X1422" s="61"/>
      <c r="Z1422" s="61"/>
    </row>
    <row r="1423" spans="16:26" ht="12.75">
      <c r="P1423" s="61"/>
      <c r="R1423" s="61"/>
      <c r="T1423" s="61"/>
      <c r="V1423" s="61"/>
      <c r="X1423" s="61"/>
      <c r="Z1423" s="61"/>
    </row>
    <row r="1424" spans="16:26" ht="12.75">
      <c r="P1424" s="61"/>
      <c r="R1424" s="61"/>
      <c r="T1424" s="61"/>
      <c r="V1424" s="61"/>
      <c r="X1424" s="61"/>
      <c r="Z1424" s="61"/>
    </row>
    <row r="1425" spans="16:26" ht="12.75">
      <c r="P1425" s="61"/>
      <c r="R1425" s="61"/>
      <c r="T1425" s="61"/>
      <c r="V1425" s="61"/>
      <c r="X1425" s="61"/>
      <c r="Z1425" s="61"/>
    </row>
    <row r="1426" spans="16:26" ht="12.75">
      <c r="P1426" s="61"/>
      <c r="R1426" s="61"/>
      <c r="T1426" s="61"/>
      <c r="V1426" s="61"/>
      <c r="X1426" s="61"/>
      <c r="Z1426" s="61"/>
    </row>
    <row r="1427" spans="16:26" ht="12.75">
      <c r="P1427" s="61"/>
      <c r="R1427" s="61"/>
      <c r="T1427" s="61"/>
      <c r="V1427" s="61"/>
      <c r="X1427" s="61"/>
      <c r="Z1427" s="61"/>
    </row>
    <row r="1428" spans="16:26" ht="12.75">
      <c r="P1428" s="61"/>
      <c r="R1428" s="61"/>
      <c r="T1428" s="61"/>
      <c r="V1428" s="61"/>
      <c r="X1428" s="61"/>
      <c r="Z1428" s="61"/>
    </row>
    <row r="1429" spans="16:26" ht="12.75">
      <c r="P1429" s="61"/>
      <c r="R1429" s="61"/>
      <c r="T1429" s="61"/>
      <c r="V1429" s="61"/>
      <c r="X1429" s="61"/>
      <c r="Z1429" s="61"/>
    </row>
    <row r="1430" spans="16:26" ht="12.75">
      <c r="P1430" s="61"/>
      <c r="R1430" s="61"/>
      <c r="T1430" s="61"/>
      <c r="V1430" s="61"/>
      <c r="X1430" s="61"/>
      <c r="Z1430" s="61"/>
    </row>
    <row r="1431" spans="16:26" ht="12.75">
      <c r="P1431" s="61"/>
      <c r="R1431" s="61"/>
      <c r="T1431" s="61"/>
      <c r="V1431" s="61"/>
      <c r="X1431" s="61"/>
      <c r="Z1431" s="61"/>
    </row>
    <row r="1432" spans="16:26" ht="12.75">
      <c r="P1432" s="61"/>
      <c r="R1432" s="61"/>
      <c r="T1432" s="61"/>
      <c r="V1432" s="61"/>
      <c r="X1432" s="61"/>
      <c r="Z1432" s="61"/>
    </row>
    <row r="1433" spans="16:26" ht="12.75">
      <c r="P1433" s="61"/>
      <c r="R1433" s="61"/>
      <c r="T1433" s="61"/>
      <c r="V1433" s="61"/>
      <c r="X1433" s="61"/>
      <c r="Z1433" s="61"/>
    </row>
    <row r="1434" spans="16:26" ht="12.75">
      <c r="P1434" s="61"/>
      <c r="R1434" s="61"/>
      <c r="T1434" s="61"/>
      <c r="V1434" s="61"/>
      <c r="X1434" s="61"/>
      <c r="Z1434" s="61"/>
    </row>
    <row r="1435" spans="16:26" ht="12.75">
      <c r="P1435" s="61"/>
      <c r="R1435" s="61"/>
      <c r="T1435" s="61"/>
      <c r="V1435" s="61"/>
      <c r="X1435" s="61"/>
      <c r="Z1435" s="61"/>
    </row>
    <row r="1436" spans="16:26" ht="12.75">
      <c r="P1436" s="61"/>
      <c r="R1436" s="61"/>
      <c r="T1436" s="61"/>
      <c r="V1436" s="61"/>
      <c r="X1436" s="61"/>
      <c r="Z1436" s="61"/>
    </row>
    <row r="1437" spans="16:26" ht="12.75">
      <c r="P1437" s="61"/>
      <c r="R1437" s="61"/>
      <c r="T1437" s="61"/>
      <c r="V1437" s="61"/>
      <c r="X1437" s="61"/>
      <c r="Z1437" s="61"/>
    </row>
    <row r="1438" spans="16:26" ht="12.75">
      <c r="P1438" s="61"/>
      <c r="R1438" s="61"/>
      <c r="T1438" s="61"/>
      <c r="V1438" s="61"/>
      <c r="X1438" s="61"/>
      <c r="Z1438" s="61"/>
    </row>
    <row r="1439" spans="16:26" ht="12.75">
      <c r="P1439" s="61"/>
      <c r="R1439" s="61"/>
      <c r="T1439" s="61"/>
      <c r="V1439" s="61"/>
      <c r="X1439" s="61"/>
      <c r="Z1439" s="61"/>
    </row>
    <row r="1440" spans="16:26" ht="12.75">
      <c r="P1440" s="61"/>
      <c r="R1440" s="61"/>
      <c r="T1440" s="61"/>
      <c r="V1440" s="61"/>
      <c r="X1440" s="61"/>
      <c r="Z1440" s="61"/>
    </row>
    <row r="1441" spans="16:26" ht="12.75">
      <c r="P1441" s="61"/>
      <c r="R1441" s="61"/>
      <c r="T1441" s="61"/>
      <c r="V1441" s="61"/>
      <c r="X1441" s="61"/>
      <c r="Z1441" s="61"/>
    </row>
    <row r="1442" spans="16:26" ht="12.75">
      <c r="P1442" s="61"/>
      <c r="R1442" s="61"/>
      <c r="T1442" s="61"/>
      <c r="V1442" s="61"/>
      <c r="X1442" s="61"/>
      <c r="Z1442" s="61"/>
    </row>
    <row r="1443" spans="16:26" ht="12.75">
      <c r="P1443" s="61"/>
      <c r="R1443" s="61"/>
      <c r="T1443" s="61"/>
      <c r="V1443" s="61"/>
      <c r="X1443" s="61"/>
      <c r="Z1443" s="61"/>
    </row>
    <row r="1444" spans="16:26" ht="12.75">
      <c r="P1444" s="61"/>
      <c r="R1444" s="61"/>
      <c r="T1444" s="61"/>
      <c r="V1444" s="61"/>
      <c r="X1444" s="61"/>
      <c r="Z1444" s="61"/>
    </row>
    <row r="1445" spans="16:26" ht="12.75">
      <c r="P1445" s="61"/>
      <c r="R1445" s="61"/>
      <c r="T1445" s="61"/>
      <c r="V1445" s="61"/>
      <c r="X1445" s="61"/>
      <c r="Z1445" s="61"/>
    </row>
    <row r="1446" spans="16:26" ht="12.75">
      <c r="P1446" s="61"/>
      <c r="R1446" s="61"/>
      <c r="T1446" s="61"/>
      <c r="V1446" s="61"/>
      <c r="X1446" s="61"/>
      <c r="Z1446" s="61"/>
    </row>
    <row r="1447" spans="16:26" ht="12.75">
      <c r="P1447" s="61"/>
      <c r="R1447" s="61"/>
      <c r="T1447" s="61"/>
      <c r="V1447" s="61"/>
      <c r="X1447" s="61"/>
      <c r="Z1447" s="61"/>
    </row>
    <row r="1448" spans="16:26" ht="12.75">
      <c r="P1448" s="61"/>
      <c r="R1448" s="61"/>
      <c r="T1448" s="61"/>
      <c r="V1448" s="61"/>
      <c r="X1448" s="61"/>
      <c r="Z1448" s="61"/>
    </row>
    <row r="1449" spans="16:26" ht="12.75">
      <c r="P1449" s="61"/>
      <c r="R1449" s="61"/>
      <c r="T1449" s="61"/>
      <c r="V1449" s="61"/>
      <c r="X1449" s="61"/>
      <c r="Z1449" s="61"/>
    </row>
    <row r="1450" spans="16:26" ht="12.75">
      <c r="P1450" s="61"/>
      <c r="R1450" s="61"/>
      <c r="T1450" s="61"/>
      <c r="V1450" s="61"/>
      <c r="X1450" s="61"/>
      <c r="Z1450" s="61"/>
    </row>
    <row r="1451" spans="16:26" ht="12.75">
      <c r="P1451" s="61"/>
      <c r="R1451" s="61"/>
      <c r="T1451" s="61"/>
      <c r="V1451" s="61"/>
      <c r="X1451" s="61"/>
      <c r="Z1451" s="61"/>
    </row>
    <row r="1452" spans="16:26" ht="12.75">
      <c r="P1452" s="61"/>
      <c r="R1452" s="61"/>
      <c r="T1452" s="61"/>
      <c r="V1452" s="61"/>
      <c r="X1452" s="61"/>
      <c r="Z1452" s="61"/>
    </row>
    <row r="1453" spans="16:26" ht="12.75">
      <c r="P1453" s="61"/>
      <c r="R1453" s="61"/>
      <c r="T1453" s="61"/>
      <c r="V1453" s="61"/>
      <c r="X1453" s="61"/>
      <c r="Z1453" s="61"/>
    </row>
    <row r="1454" spans="16:26" ht="12.75">
      <c r="P1454" s="61"/>
      <c r="R1454" s="61"/>
      <c r="T1454" s="61"/>
      <c r="V1454" s="61"/>
      <c r="X1454" s="61"/>
      <c r="Z1454" s="61"/>
    </row>
    <row r="1455" spans="16:26" ht="12.75">
      <c r="P1455" s="61"/>
      <c r="R1455" s="61"/>
      <c r="T1455" s="61"/>
      <c r="V1455" s="61"/>
      <c r="X1455" s="61"/>
      <c r="Z1455" s="61"/>
    </row>
    <row r="1456" spans="16:26" ht="12.75">
      <c r="P1456" s="61"/>
      <c r="R1456" s="61"/>
      <c r="T1456" s="61"/>
      <c r="V1456" s="61"/>
      <c r="X1456" s="61"/>
      <c r="Z1456" s="61"/>
    </row>
    <row r="1457" spans="16:26" ht="12.75">
      <c r="P1457" s="61"/>
      <c r="R1457" s="61"/>
      <c r="T1457" s="61"/>
      <c r="V1457" s="61"/>
      <c r="X1457" s="61"/>
      <c r="Z1457" s="61"/>
    </row>
    <row r="1458" spans="16:26" ht="12.75">
      <c r="P1458" s="61"/>
      <c r="R1458" s="61"/>
      <c r="T1458" s="61"/>
      <c r="V1458" s="61"/>
      <c r="X1458" s="61"/>
      <c r="Z1458" s="61"/>
    </row>
    <row r="1459" spans="16:26" ht="12.75">
      <c r="P1459" s="61"/>
      <c r="R1459" s="61"/>
      <c r="T1459" s="61"/>
      <c r="V1459" s="61"/>
      <c r="X1459" s="61"/>
      <c r="Z1459" s="61"/>
    </row>
    <row r="1460" spans="16:26" ht="12.75">
      <c r="P1460" s="61"/>
      <c r="R1460" s="61"/>
      <c r="T1460" s="61"/>
      <c r="V1460" s="61"/>
      <c r="X1460" s="61"/>
      <c r="Z1460" s="61"/>
    </row>
    <row r="1461" spans="16:26" ht="12.75">
      <c r="P1461" s="61"/>
      <c r="R1461" s="61"/>
      <c r="T1461" s="61"/>
      <c r="V1461" s="61"/>
      <c r="X1461" s="61"/>
      <c r="Z1461" s="61"/>
    </row>
    <row r="1462" spans="16:26" ht="12.75">
      <c r="P1462" s="61"/>
      <c r="R1462" s="61"/>
      <c r="T1462" s="61"/>
      <c r="V1462" s="61"/>
      <c r="X1462" s="61"/>
      <c r="Z1462" s="61"/>
    </row>
    <row r="1463" spans="16:26" ht="12.75">
      <c r="P1463" s="61"/>
      <c r="R1463" s="61"/>
      <c r="T1463" s="61"/>
      <c r="V1463" s="61"/>
      <c r="X1463" s="61"/>
      <c r="Z1463" s="61"/>
    </row>
    <row r="1464" spans="16:26" ht="12.75">
      <c r="P1464" s="61"/>
      <c r="R1464" s="61"/>
      <c r="T1464" s="61"/>
      <c r="V1464" s="61"/>
      <c r="X1464" s="61"/>
      <c r="Z1464" s="61"/>
    </row>
    <row r="1465" spans="16:26" ht="12.75">
      <c r="P1465" s="61"/>
      <c r="R1465" s="61"/>
      <c r="T1465" s="61"/>
      <c r="V1465" s="61"/>
      <c r="X1465" s="61"/>
      <c r="Z1465" s="61"/>
    </row>
    <row r="1466" spans="16:26" ht="12.75">
      <c r="P1466" s="61"/>
      <c r="R1466" s="61"/>
      <c r="T1466" s="61"/>
      <c r="V1466" s="61"/>
      <c r="X1466" s="61"/>
      <c r="Z1466" s="61"/>
    </row>
    <row r="1467" spans="16:26" ht="12.75">
      <c r="P1467" s="61"/>
      <c r="R1467" s="61"/>
      <c r="T1467" s="61"/>
      <c r="V1467" s="61"/>
      <c r="X1467" s="61"/>
      <c r="Z1467" s="61"/>
    </row>
    <row r="1468" spans="16:26" ht="12.75">
      <c r="P1468" s="61"/>
      <c r="R1468" s="61"/>
      <c r="T1468" s="61"/>
      <c r="V1468" s="61"/>
      <c r="X1468" s="61"/>
      <c r="Z1468" s="61"/>
    </row>
    <row r="1469" spans="16:26" ht="12.75">
      <c r="P1469" s="61"/>
      <c r="R1469" s="61"/>
      <c r="T1469" s="61"/>
      <c r="V1469" s="61"/>
      <c r="X1469" s="61"/>
      <c r="Z1469" s="61"/>
    </row>
    <row r="1470" spans="16:26" ht="12.75">
      <c r="P1470" s="61"/>
      <c r="R1470" s="61"/>
      <c r="T1470" s="61"/>
      <c r="V1470" s="61"/>
      <c r="X1470" s="61"/>
      <c r="Z1470" s="61"/>
    </row>
    <row r="1471" spans="16:26" ht="12.75">
      <c r="P1471" s="61"/>
      <c r="R1471" s="61"/>
      <c r="T1471" s="61"/>
      <c r="V1471" s="61"/>
      <c r="X1471" s="61"/>
      <c r="Z1471" s="61"/>
    </row>
    <row r="1472" spans="16:26" ht="12.75">
      <c r="P1472" s="61"/>
      <c r="R1472" s="61"/>
      <c r="T1472" s="61"/>
      <c r="V1472" s="61"/>
      <c r="X1472" s="61"/>
      <c r="Z1472" s="61"/>
    </row>
    <row r="1473" spans="16:26" ht="12.75">
      <c r="P1473" s="61"/>
      <c r="R1473" s="61"/>
      <c r="T1473" s="61"/>
      <c r="V1473" s="61"/>
      <c r="X1473" s="61"/>
      <c r="Z1473" s="61"/>
    </row>
    <row r="1474" spans="16:26" ht="12.75">
      <c r="P1474" s="61"/>
      <c r="R1474" s="61"/>
      <c r="T1474" s="61"/>
      <c r="V1474" s="61"/>
      <c r="X1474" s="61"/>
      <c r="Z1474" s="61"/>
    </row>
    <row r="1475" spans="16:26" ht="12.75">
      <c r="P1475" s="61"/>
      <c r="R1475" s="61"/>
      <c r="T1475" s="61"/>
      <c r="V1475" s="61"/>
      <c r="X1475" s="61"/>
      <c r="Z1475" s="61"/>
    </row>
    <row r="1476" spans="16:26" ht="12.75">
      <c r="P1476" s="61"/>
      <c r="R1476" s="61"/>
      <c r="T1476" s="61"/>
      <c r="V1476" s="61"/>
      <c r="X1476" s="61"/>
      <c r="Z1476" s="61"/>
    </row>
    <row r="1477" spans="16:26" ht="12.75">
      <c r="P1477" s="61"/>
      <c r="R1477" s="61"/>
      <c r="T1477" s="61"/>
      <c r="V1477" s="61"/>
      <c r="X1477" s="61"/>
      <c r="Z1477" s="61"/>
    </row>
    <row r="1478" spans="16:26" ht="12.75">
      <c r="P1478" s="61"/>
      <c r="R1478" s="61"/>
      <c r="T1478" s="61"/>
      <c r="V1478" s="61"/>
      <c r="X1478" s="61"/>
      <c r="Z1478" s="61"/>
    </row>
    <row r="1479" spans="16:26" ht="12.75">
      <c r="P1479" s="61"/>
      <c r="R1479" s="61"/>
      <c r="T1479" s="61"/>
      <c r="V1479" s="61"/>
      <c r="X1479" s="61"/>
      <c r="Z1479" s="61"/>
    </row>
    <row r="1480" spans="16:26" ht="12.75">
      <c r="P1480" s="61"/>
      <c r="R1480" s="61"/>
      <c r="T1480" s="61"/>
      <c r="V1480" s="61"/>
      <c r="X1480" s="61"/>
      <c r="Z1480" s="61"/>
    </row>
    <row r="1481" spans="16:26" ht="12.75">
      <c r="P1481" s="61"/>
      <c r="R1481" s="61"/>
      <c r="T1481" s="61"/>
      <c r="V1481" s="61"/>
      <c r="X1481" s="61"/>
      <c r="Z1481" s="61"/>
    </row>
    <row r="1482" spans="16:26" ht="12.75">
      <c r="P1482" s="61"/>
      <c r="R1482" s="61"/>
      <c r="T1482" s="61"/>
      <c r="V1482" s="61"/>
      <c r="X1482" s="61"/>
      <c r="Z1482" s="61"/>
    </row>
    <row r="1483" spans="16:26" ht="12.75">
      <c r="P1483" s="61"/>
      <c r="R1483" s="61"/>
      <c r="T1483" s="61"/>
      <c r="V1483" s="61"/>
      <c r="X1483" s="61"/>
      <c r="Z1483" s="61"/>
    </row>
    <row r="1484" spans="16:26" ht="12.75">
      <c r="P1484" s="61"/>
      <c r="R1484" s="61"/>
      <c r="T1484" s="61"/>
      <c r="V1484" s="61"/>
      <c r="X1484" s="61"/>
      <c r="Z1484" s="61"/>
    </row>
    <row r="1485" spans="16:26" ht="12.75">
      <c r="P1485" s="61"/>
      <c r="R1485" s="61"/>
      <c r="T1485" s="61"/>
      <c r="V1485" s="61"/>
      <c r="X1485" s="61"/>
      <c r="Z1485" s="61"/>
    </row>
    <row r="1486" spans="16:26" ht="12.75">
      <c r="P1486" s="61"/>
      <c r="R1486" s="61"/>
      <c r="T1486" s="61"/>
      <c r="V1486" s="61"/>
      <c r="X1486" s="61"/>
      <c r="Z1486" s="61"/>
    </row>
    <row r="1487" spans="16:26" ht="12.75">
      <c r="P1487" s="61"/>
      <c r="R1487" s="61"/>
      <c r="T1487" s="61"/>
      <c r="V1487" s="61"/>
      <c r="X1487" s="61"/>
      <c r="Z1487" s="61"/>
    </row>
    <row r="1488" spans="16:26" ht="12.75">
      <c r="P1488" s="61"/>
      <c r="R1488" s="61"/>
      <c r="T1488" s="61"/>
      <c r="V1488" s="61"/>
      <c r="X1488" s="61"/>
      <c r="Z1488" s="61"/>
    </row>
    <row r="1489" spans="16:26" ht="12.75">
      <c r="P1489" s="61"/>
      <c r="R1489" s="61"/>
      <c r="T1489" s="61"/>
      <c r="V1489" s="61"/>
      <c r="X1489" s="61"/>
      <c r="Z1489" s="61"/>
    </row>
    <row r="1490" spans="16:26" ht="12.75">
      <c r="P1490" s="61"/>
      <c r="R1490" s="61"/>
      <c r="T1490" s="61"/>
      <c r="V1490" s="61"/>
      <c r="X1490" s="61"/>
      <c r="Z1490" s="61"/>
    </row>
    <row r="1491" spans="16:26" ht="12.75">
      <c r="P1491" s="61"/>
      <c r="R1491" s="61"/>
      <c r="T1491" s="61"/>
      <c r="V1491" s="61"/>
      <c r="X1491" s="61"/>
      <c r="Z1491" s="61"/>
    </row>
    <row r="1492" spans="16:26" ht="12.75">
      <c r="P1492" s="61"/>
      <c r="R1492" s="61"/>
      <c r="T1492" s="61"/>
      <c r="V1492" s="61"/>
      <c r="X1492" s="61"/>
      <c r="Z1492" s="61"/>
    </row>
    <row r="1493" spans="16:26" ht="12.75">
      <c r="P1493" s="61"/>
      <c r="R1493" s="61"/>
      <c r="T1493" s="61"/>
      <c r="V1493" s="61"/>
      <c r="X1493" s="61"/>
      <c r="Z1493" s="61"/>
    </row>
    <row r="1494" spans="16:26" ht="12.75">
      <c r="P1494" s="61"/>
      <c r="R1494" s="61"/>
      <c r="T1494" s="61"/>
      <c r="V1494" s="61"/>
      <c r="X1494" s="61"/>
      <c r="Z1494" s="61"/>
    </row>
    <row r="1495" spans="16:26" ht="12.75">
      <c r="P1495" s="61"/>
      <c r="R1495" s="61"/>
      <c r="T1495" s="61"/>
      <c r="V1495" s="61"/>
      <c r="X1495" s="61"/>
      <c r="Z1495" s="61"/>
    </row>
    <row r="1496" spans="16:26" ht="12.75">
      <c r="P1496" s="61"/>
      <c r="R1496" s="61"/>
      <c r="T1496" s="61"/>
      <c r="V1496" s="61"/>
      <c r="X1496" s="61"/>
      <c r="Z1496" s="61"/>
    </row>
    <row r="1497" spans="16:26" ht="12.75">
      <c r="P1497" s="61"/>
      <c r="R1497" s="61"/>
      <c r="T1497" s="61"/>
      <c r="V1497" s="61"/>
      <c r="X1497" s="61"/>
      <c r="Z1497" s="61"/>
    </row>
    <row r="1498" spans="16:26" ht="12.75">
      <c r="P1498" s="61"/>
      <c r="R1498" s="61"/>
      <c r="T1498" s="61"/>
      <c r="V1498" s="61"/>
      <c r="X1498" s="61"/>
      <c r="Z1498" s="61"/>
    </row>
    <row r="1499" spans="16:26" ht="12.75">
      <c r="P1499" s="61"/>
      <c r="R1499" s="61"/>
      <c r="T1499" s="61"/>
      <c r="V1499" s="61"/>
      <c r="X1499" s="61"/>
      <c r="Z1499" s="61"/>
    </row>
    <row r="1500" spans="16:26" ht="12.75">
      <c r="P1500" s="61"/>
      <c r="R1500" s="61"/>
      <c r="T1500" s="61"/>
      <c r="V1500" s="61"/>
      <c r="X1500" s="61"/>
      <c r="Z1500" s="61"/>
    </row>
    <row r="1501" spans="16:26" ht="12.75">
      <c r="P1501" s="61"/>
      <c r="R1501" s="61"/>
      <c r="T1501" s="61"/>
      <c r="V1501" s="61"/>
      <c r="X1501" s="61"/>
      <c r="Z1501" s="61"/>
    </row>
    <row r="1502" spans="16:26" ht="12.75">
      <c r="P1502" s="61"/>
      <c r="R1502" s="61"/>
      <c r="T1502" s="61"/>
      <c r="V1502" s="61"/>
      <c r="X1502" s="61"/>
      <c r="Z1502" s="61"/>
    </row>
    <row r="1503" spans="16:26" ht="12.75">
      <c r="P1503" s="61"/>
      <c r="R1503" s="61"/>
      <c r="T1503" s="61"/>
      <c r="V1503" s="61"/>
      <c r="X1503" s="61"/>
      <c r="Z1503" s="61"/>
    </row>
    <row r="1504" spans="16:26" ht="12.75">
      <c r="P1504" s="61"/>
      <c r="R1504" s="61"/>
      <c r="T1504" s="61"/>
      <c r="V1504" s="61"/>
      <c r="X1504" s="61"/>
      <c r="Z1504" s="61"/>
    </row>
    <row r="1505" spans="16:26" ht="12.75">
      <c r="P1505" s="61"/>
      <c r="R1505" s="61"/>
      <c r="T1505" s="61"/>
      <c r="V1505" s="61"/>
      <c r="X1505" s="61"/>
      <c r="Z1505" s="61"/>
    </row>
    <row r="1506" spans="16:26" ht="12.75">
      <c r="P1506" s="61"/>
      <c r="R1506" s="61"/>
      <c r="T1506" s="61"/>
      <c r="V1506" s="61"/>
      <c r="X1506" s="61"/>
      <c r="Z1506" s="61"/>
    </row>
    <row r="1507" spans="16:26" ht="12.75">
      <c r="P1507" s="61"/>
      <c r="R1507" s="61"/>
      <c r="T1507" s="61"/>
      <c r="V1507" s="61"/>
      <c r="X1507" s="61"/>
      <c r="Z1507" s="61"/>
    </row>
    <row r="1508" spans="16:26" ht="12.75">
      <c r="P1508" s="61"/>
      <c r="R1508" s="61"/>
      <c r="T1508" s="61"/>
      <c r="V1508" s="61"/>
      <c r="X1508" s="61"/>
      <c r="Z1508" s="61"/>
    </row>
    <row r="1509" spans="16:26" ht="12.75">
      <c r="P1509" s="61"/>
      <c r="R1509" s="61"/>
      <c r="T1509" s="61"/>
      <c r="V1509" s="61"/>
      <c r="X1509" s="61"/>
      <c r="Z1509" s="61"/>
    </row>
    <row r="1510" spans="16:26" ht="12.75">
      <c r="P1510" s="61"/>
      <c r="R1510" s="61"/>
      <c r="T1510" s="61"/>
      <c r="V1510" s="61"/>
      <c r="X1510" s="61"/>
      <c r="Z1510" s="61"/>
    </row>
    <row r="1511" spans="16:26" ht="12.75">
      <c r="P1511" s="61"/>
      <c r="R1511" s="61"/>
      <c r="T1511" s="61"/>
      <c r="V1511" s="61"/>
      <c r="X1511" s="61"/>
      <c r="Z1511" s="61"/>
    </row>
    <row r="1512" spans="16:26" ht="12.75">
      <c r="P1512" s="61"/>
      <c r="R1512" s="61"/>
      <c r="T1512" s="61"/>
      <c r="V1512" s="61"/>
      <c r="X1512" s="61"/>
      <c r="Z1512" s="61"/>
    </row>
    <row r="1513" spans="16:26" ht="12.75">
      <c r="P1513" s="61"/>
      <c r="R1513" s="61"/>
      <c r="T1513" s="61"/>
      <c r="V1513" s="61"/>
      <c r="X1513" s="61"/>
      <c r="Z1513" s="61"/>
    </row>
    <row r="1514" spans="16:26" ht="12.75">
      <c r="P1514" s="61"/>
      <c r="R1514" s="61"/>
      <c r="T1514" s="61"/>
      <c r="V1514" s="61"/>
      <c r="X1514" s="61"/>
      <c r="Z1514" s="61"/>
    </row>
    <row r="1515" spans="16:26" ht="12.75">
      <c r="P1515" s="61"/>
      <c r="R1515" s="61"/>
      <c r="T1515" s="61"/>
      <c r="V1515" s="61"/>
      <c r="X1515" s="61"/>
      <c r="Z1515" s="61"/>
    </row>
    <row r="1516" spans="16:26" ht="12.75">
      <c r="P1516" s="61"/>
      <c r="R1516" s="61"/>
      <c r="T1516" s="61"/>
      <c r="V1516" s="61"/>
      <c r="X1516" s="61"/>
      <c r="Z1516" s="61"/>
    </row>
    <row r="1517" spans="16:26" ht="12.75">
      <c r="P1517" s="61"/>
      <c r="R1517" s="61"/>
      <c r="T1517" s="61"/>
      <c r="V1517" s="61"/>
      <c r="X1517" s="61"/>
      <c r="Z1517" s="61"/>
    </row>
    <row r="1518" spans="16:26" ht="12.75">
      <c r="P1518" s="61"/>
      <c r="R1518" s="61"/>
      <c r="T1518" s="61"/>
      <c r="V1518" s="61"/>
      <c r="X1518" s="61"/>
      <c r="Z1518" s="61"/>
    </row>
    <row r="1519" spans="16:26" ht="12.75">
      <c r="P1519" s="61"/>
      <c r="R1519" s="61"/>
      <c r="T1519" s="61"/>
      <c r="V1519" s="61"/>
      <c r="X1519" s="61"/>
      <c r="Z1519" s="61"/>
    </row>
    <row r="1520" spans="16:26" ht="12.75">
      <c r="P1520" s="61"/>
      <c r="R1520" s="61"/>
      <c r="T1520" s="61"/>
      <c r="V1520" s="61"/>
      <c r="X1520" s="61"/>
      <c r="Z1520" s="61"/>
    </row>
    <row r="1521" spans="16:26" ht="12.75">
      <c r="P1521" s="61"/>
      <c r="R1521" s="61"/>
      <c r="T1521" s="61"/>
      <c r="V1521" s="61"/>
      <c r="X1521" s="61"/>
      <c r="Z1521" s="61"/>
    </row>
    <row r="1522" spans="16:26" ht="12.75">
      <c r="P1522" s="61"/>
      <c r="R1522" s="61"/>
      <c r="T1522" s="61"/>
      <c r="V1522" s="61"/>
      <c r="X1522" s="61"/>
      <c r="Z1522" s="61"/>
    </row>
    <row r="1523" spans="16:26" ht="12.75">
      <c r="P1523" s="61"/>
      <c r="R1523" s="61"/>
      <c r="T1523" s="61"/>
      <c r="V1523" s="61"/>
      <c r="X1523" s="61"/>
      <c r="Z1523" s="61"/>
    </row>
    <row r="1524" spans="16:26" ht="12.75">
      <c r="P1524" s="61"/>
      <c r="R1524" s="61"/>
      <c r="T1524" s="61"/>
      <c r="V1524" s="61"/>
      <c r="X1524" s="61"/>
      <c r="Z1524" s="61"/>
    </row>
    <row r="1525" spans="16:26" ht="12.75">
      <c r="P1525" s="61"/>
      <c r="R1525" s="61"/>
      <c r="T1525" s="61"/>
      <c r="V1525" s="61"/>
      <c r="X1525" s="61"/>
      <c r="Z1525" s="61"/>
    </row>
    <row r="1526" spans="16:26" ht="12.75">
      <c r="P1526" s="61"/>
      <c r="R1526" s="61"/>
      <c r="T1526" s="61"/>
      <c r="V1526" s="61"/>
      <c r="X1526" s="61"/>
      <c r="Z1526" s="61"/>
    </row>
    <row r="1527" spans="16:26" ht="12.75">
      <c r="P1527" s="61"/>
      <c r="R1527" s="61"/>
      <c r="T1527" s="61"/>
      <c r="V1527" s="61"/>
      <c r="X1527" s="61"/>
      <c r="Z1527" s="61"/>
    </row>
    <row r="1528" spans="16:26" ht="12.75">
      <c r="P1528" s="61"/>
      <c r="R1528" s="61"/>
      <c r="T1528" s="61"/>
      <c r="V1528" s="61"/>
      <c r="X1528" s="61"/>
      <c r="Z1528" s="61"/>
    </row>
    <row r="1529" spans="16:26" ht="12.75">
      <c r="P1529" s="61"/>
      <c r="R1529" s="61"/>
      <c r="T1529" s="61"/>
      <c r="V1529" s="61"/>
      <c r="X1529" s="61"/>
      <c r="Z1529" s="61"/>
    </row>
    <row r="1530" spans="16:26" ht="12.75">
      <c r="P1530" s="61"/>
      <c r="R1530" s="61"/>
      <c r="T1530" s="61"/>
      <c r="V1530" s="61"/>
      <c r="X1530" s="61"/>
      <c r="Z1530" s="61"/>
    </row>
    <row r="1531" spans="16:26" ht="12.75">
      <c r="P1531" s="61"/>
      <c r="R1531" s="61"/>
      <c r="T1531" s="61"/>
      <c r="V1531" s="61"/>
      <c r="X1531" s="61"/>
      <c r="Z1531" s="61"/>
    </row>
    <row r="1532" spans="16:26" ht="12.75">
      <c r="P1532" s="61"/>
      <c r="R1532" s="61"/>
      <c r="T1532" s="61"/>
      <c r="V1532" s="61"/>
      <c r="X1532" s="61"/>
      <c r="Z1532" s="61"/>
    </row>
    <row r="1533" spans="16:26" ht="12.75">
      <c r="P1533" s="61"/>
      <c r="R1533" s="61"/>
      <c r="T1533" s="61"/>
      <c r="V1533" s="61"/>
      <c r="X1533" s="61"/>
      <c r="Z1533" s="61"/>
    </row>
    <row r="1534" spans="16:26" ht="12.75">
      <c r="P1534" s="61"/>
      <c r="R1534" s="61"/>
      <c r="T1534" s="61"/>
      <c r="V1534" s="61"/>
      <c r="X1534" s="61"/>
      <c r="Z1534" s="61"/>
    </row>
    <row r="1535" spans="16:26" ht="12.75">
      <c r="P1535" s="61"/>
      <c r="R1535" s="61"/>
      <c r="T1535" s="61"/>
      <c r="V1535" s="61"/>
      <c r="X1535" s="61"/>
      <c r="Z1535" s="61"/>
    </row>
    <row r="1536" spans="16:26" ht="12.75">
      <c r="P1536" s="61"/>
      <c r="R1536" s="61"/>
      <c r="T1536" s="61"/>
      <c r="V1536" s="61"/>
      <c r="X1536" s="61"/>
      <c r="Z1536" s="61"/>
    </row>
    <row r="1537" spans="16:26" ht="12.75">
      <c r="P1537" s="61"/>
      <c r="R1537" s="61"/>
      <c r="T1537" s="61"/>
      <c r="V1537" s="61"/>
      <c r="X1537" s="61"/>
      <c r="Z1537" s="61"/>
    </row>
    <row r="1538" spans="16:26" ht="12.75">
      <c r="P1538" s="61"/>
      <c r="R1538" s="61"/>
      <c r="T1538" s="61"/>
      <c r="V1538" s="61"/>
      <c r="X1538" s="61"/>
      <c r="Z1538" s="61"/>
    </row>
    <row r="1539" spans="16:26" ht="12.75">
      <c r="P1539" s="61"/>
      <c r="R1539" s="61"/>
      <c r="T1539" s="61"/>
      <c r="V1539" s="61"/>
      <c r="X1539" s="61"/>
      <c r="Z1539" s="61"/>
    </row>
    <row r="1540" spans="16:26" ht="12.75">
      <c r="P1540" s="61"/>
      <c r="R1540" s="61"/>
      <c r="T1540" s="61"/>
      <c r="V1540" s="61"/>
      <c r="X1540" s="61"/>
      <c r="Z1540" s="61"/>
    </row>
    <row r="1541" spans="16:26" ht="12.75">
      <c r="P1541" s="61"/>
      <c r="R1541" s="61"/>
      <c r="T1541" s="61"/>
      <c r="V1541" s="61"/>
      <c r="X1541" s="61"/>
      <c r="Z1541" s="61"/>
    </row>
    <row r="1542" spans="16:26" ht="12.75">
      <c r="P1542" s="61"/>
      <c r="R1542" s="61"/>
      <c r="T1542" s="61"/>
      <c r="V1542" s="61"/>
      <c r="X1542" s="61"/>
      <c r="Z1542" s="61"/>
    </row>
    <row r="1543" spans="16:26" ht="12.75">
      <c r="P1543" s="61"/>
      <c r="R1543" s="61"/>
      <c r="T1543" s="61"/>
      <c r="V1543" s="61"/>
      <c r="X1543" s="61"/>
      <c r="Z1543" s="61"/>
    </row>
    <row r="1544" spans="16:26" ht="12.75">
      <c r="P1544" s="61"/>
      <c r="R1544" s="61"/>
      <c r="T1544" s="61"/>
      <c r="V1544" s="61"/>
      <c r="X1544" s="61"/>
      <c r="Z1544" s="61"/>
    </row>
    <row r="1545" spans="16:26" ht="12.75">
      <c r="P1545" s="61"/>
      <c r="R1545" s="61"/>
      <c r="T1545" s="61"/>
      <c r="V1545" s="61"/>
      <c r="X1545" s="61"/>
      <c r="Z1545" s="61"/>
    </row>
    <row r="1546" spans="16:26" ht="12.75">
      <c r="P1546" s="61"/>
      <c r="R1546" s="61"/>
      <c r="T1546" s="61"/>
      <c r="V1546" s="61"/>
      <c r="X1546" s="61"/>
      <c r="Z1546" s="61"/>
    </row>
    <row r="1547" spans="16:26" ht="12.75">
      <c r="P1547" s="61"/>
      <c r="R1547" s="61"/>
      <c r="T1547" s="61"/>
      <c r="V1547" s="61"/>
      <c r="X1547" s="61"/>
      <c r="Z1547" s="61"/>
    </row>
    <row r="1548" spans="16:26" ht="12.75">
      <c r="P1548" s="61"/>
      <c r="R1548" s="61"/>
      <c r="T1548" s="61"/>
      <c r="V1548" s="61"/>
      <c r="X1548" s="61"/>
      <c r="Z1548" s="61"/>
    </row>
    <row r="1549" spans="16:26" ht="12.75">
      <c r="P1549" s="61"/>
      <c r="R1549" s="61"/>
      <c r="T1549" s="61"/>
      <c r="V1549" s="61"/>
      <c r="X1549" s="61"/>
      <c r="Z1549" s="61"/>
    </row>
    <row r="1550" spans="16:26" ht="12.75">
      <c r="P1550" s="61"/>
      <c r="R1550" s="61"/>
      <c r="T1550" s="61"/>
      <c r="V1550" s="61"/>
      <c r="X1550" s="61"/>
      <c r="Z1550" s="61"/>
    </row>
    <row r="1551" spans="16:26" ht="12.75">
      <c r="P1551" s="61"/>
      <c r="R1551" s="61"/>
      <c r="T1551" s="61"/>
      <c r="V1551" s="61"/>
      <c r="X1551" s="61"/>
      <c r="Z1551" s="61"/>
    </row>
    <row r="1552" spans="16:26" ht="12.75">
      <c r="P1552" s="61"/>
      <c r="R1552" s="61"/>
      <c r="T1552" s="61"/>
      <c r="V1552" s="61"/>
      <c r="X1552" s="61"/>
      <c r="Z1552" s="61"/>
    </row>
    <row r="1553" spans="16:26" ht="12.75">
      <c r="P1553" s="61"/>
      <c r="R1553" s="61"/>
      <c r="T1553" s="61"/>
      <c r="V1553" s="61"/>
      <c r="X1553" s="61"/>
      <c r="Z1553" s="61"/>
    </row>
    <row r="1554" spans="16:26" ht="12.75">
      <c r="P1554" s="61"/>
      <c r="R1554" s="61"/>
      <c r="T1554" s="61"/>
      <c r="V1554" s="61"/>
      <c r="X1554" s="61"/>
      <c r="Z1554" s="61"/>
    </row>
    <row r="1555" spans="16:26" ht="12.75">
      <c r="P1555" s="61"/>
      <c r="R1555" s="61"/>
      <c r="T1555" s="61"/>
      <c r="V1555" s="61"/>
      <c r="X1555" s="61"/>
      <c r="Z1555" s="61"/>
    </row>
    <row r="1556" spans="16:26" ht="12.75">
      <c r="P1556" s="61"/>
      <c r="R1556" s="61"/>
      <c r="T1556" s="61"/>
      <c r="V1556" s="61"/>
      <c r="X1556" s="61"/>
      <c r="Z1556" s="61"/>
    </row>
    <row r="1557" spans="16:26" ht="12.75">
      <c r="P1557" s="61"/>
      <c r="R1557" s="61"/>
      <c r="T1557" s="61"/>
      <c r="V1557" s="61"/>
      <c r="X1557" s="61"/>
      <c r="Z1557" s="61"/>
    </row>
    <row r="1558" spans="16:26" ht="12.75">
      <c r="P1558" s="61"/>
      <c r="R1558" s="61"/>
      <c r="T1558" s="61"/>
      <c r="V1558" s="61"/>
      <c r="X1558" s="61"/>
      <c r="Z1558" s="61"/>
    </row>
    <row r="1559" spans="16:26" ht="12.75">
      <c r="P1559" s="61"/>
      <c r="R1559" s="61"/>
      <c r="T1559" s="61"/>
      <c r="V1559" s="61"/>
      <c r="X1559" s="61"/>
      <c r="Z1559" s="61"/>
    </row>
    <row r="1560" spans="16:26" ht="12.75">
      <c r="P1560" s="61"/>
      <c r="R1560" s="61"/>
      <c r="T1560" s="61"/>
      <c r="V1560" s="61"/>
      <c r="X1560" s="61"/>
      <c r="Z1560" s="61"/>
    </row>
    <row r="1561" spans="16:26" ht="12.75">
      <c r="P1561" s="61"/>
      <c r="R1561" s="61"/>
      <c r="T1561" s="61"/>
      <c r="V1561" s="61"/>
      <c r="X1561" s="61"/>
      <c r="Z1561" s="61"/>
    </row>
    <row r="1562" spans="16:26" ht="12.75">
      <c r="P1562" s="61"/>
      <c r="R1562" s="61"/>
      <c r="T1562" s="61"/>
      <c r="V1562" s="61"/>
      <c r="X1562" s="61"/>
      <c r="Z1562" s="61"/>
    </row>
    <row r="1563" spans="16:26" ht="12.75">
      <c r="P1563" s="61"/>
      <c r="R1563" s="61"/>
      <c r="T1563" s="61"/>
      <c r="V1563" s="61"/>
      <c r="X1563" s="61"/>
      <c r="Z1563" s="61"/>
    </row>
    <row r="1564" spans="16:26" ht="12.75">
      <c r="P1564" s="61"/>
      <c r="R1564" s="61"/>
      <c r="T1564" s="61"/>
      <c r="V1564" s="61"/>
      <c r="X1564" s="61"/>
      <c r="Z1564" s="61"/>
    </row>
    <row r="1565" spans="16:26" ht="12.75">
      <c r="P1565" s="61"/>
      <c r="R1565" s="61"/>
      <c r="T1565" s="61"/>
      <c r="V1565" s="61"/>
      <c r="X1565" s="61"/>
      <c r="Z1565" s="61"/>
    </row>
    <row r="1566" spans="16:26" ht="12.75">
      <c r="P1566" s="61"/>
      <c r="R1566" s="61"/>
      <c r="T1566" s="61"/>
      <c r="V1566" s="61"/>
      <c r="X1566" s="61"/>
      <c r="Z1566" s="61"/>
    </row>
    <row r="1567" spans="16:26" ht="12.75">
      <c r="P1567" s="61"/>
      <c r="R1567" s="61"/>
      <c r="T1567" s="61"/>
      <c r="V1567" s="61"/>
      <c r="X1567" s="61"/>
      <c r="Z1567" s="61"/>
    </row>
    <row r="1568" spans="16:26" ht="12.75">
      <c r="P1568" s="61"/>
      <c r="R1568" s="61"/>
      <c r="T1568" s="61"/>
      <c r="V1568" s="61"/>
      <c r="X1568" s="61"/>
      <c r="Z1568" s="61"/>
    </row>
    <row r="1569" spans="16:26" ht="12.75">
      <c r="P1569" s="61"/>
      <c r="R1569" s="61"/>
      <c r="T1569" s="61"/>
      <c r="V1569" s="61"/>
      <c r="X1569" s="61"/>
      <c r="Z1569" s="61"/>
    </row>
    <row r="1570" spans="16:26" ht="12.75">
      <c r="P1570" s="61"/>
      <c r="R1570" s="61"/>
      <c r="T1570" s="61"/>
      <c r="V1570" s="61"/>
      <c r="X1570" s="61"/>
      <c r="Z1570" s="61"/>
    </row>
    <row r="1571" spans="16:26" ht="12.75">
      <c r="P1571" s="61"/>
      <c r="R1571" s="61"/>
      <c r="T1571" s="61"/>
      <c r="V1571" s="61"/>
      <c r="X1571" s="61"/>
      <c r="Z1571" s="61"/>
    </row>
    <row r="1572" spans="16:26" ht="12.75">
      <c r="P1572" s="61"/>
      <c r="R1572" s="61"/>
      <c r="T1572" s="61"/>
      <c r="V1572" s="61"/>
      <c r="X1572" s="61"/>
      <c r="Z1572" s="61"/>
    </row>
    <row r="1573" spans="16:26" ht="12.75">
      <c r="P1573" s="61"/>
      <c r="R1573" s="61"/>
      <c r="T1573" s="61"/>
      <c r="V1573" s="61"/>
      <c r="X1573" s="61"/>
      <c r="Z1573" s="61"/>
    </row>
    <row r="1574" spans="16:26" ht="12.75">
      <c r="P1574" s="61"/>
      <c r="R1574" s="61"/>
      <c r="T1574" s="61"/>
      <c r="V1574" s="61"/>
      <c r="X1574" s="61"/>
      <c r="Z1574" s="61"/>
    </row>
    <row r="1575" spans="16:26" ht="12.75">
      <c r="P1575" s="61"/>
      <c r="R1575" s="61"/>
      <c r="T1575" s="61"/>
      <c r="V1575" s="61"/>
      <c r="X1575" s="61"/>
      <c r="Z1575" s="61"/>
    </row>
    <row r="1576" spans="16:26" ht="12.75">
      <c r="P1576" s="61"/>
      <c r="R1576" s="61"/>
      <c r="T1576" s="61"/>
      <c r="V1576" s="61"/>
      <c r="X1576" s="61"/>
      <c r="Z1576" s="61"/>
    </row>
    <row r="1577" spans="16:26" ht="12.75">
      <c r="P1577" s="61"/>
      <c r="R1577" s="61"/>
      <c r="T1577" s="61"/>
      <c r="V1577" s="61"/>
      <c r="X1577" s="61"/>
      <c r="Z1577" s="61"/>
    </row>
    <row r="1578" spans="16:26" ht="12.75">
      <c r="P1578" s="61"/>
      <c r="R1578" s="61"/>
      <c r="T1578" s="61"/>
      <c r="V1578" s="61"/>
      <c r="X1578" s="61"/>
      <c r="Z1578" s="61"/>
    </row>
    <row r="1579" spans="16:26" ht="12.75">
      <c r="P1579" s="61"/>
      <c r="R1579" s="61"/>
      <c r="T1579" s="61"/>
      <c r="V1579" s="61"/>
      <c r="X1579" s="61"/>
      <c r="Z1579" s="61"/>
    </row>
    <row r="1580" spans="16:26" ht="12.75">
      <c r="P1580" s="61"/>
      <c r="R1580" s="61"/>
      <c r="T1580" s="61"/>
      <c r="V1580" s="61"/>
      <c r="X1580" s="61"/>
      <c r="Z1580" s="61"/>
    </row>
    <row r="1581" spans="16:26" ht="12.75">
      <c r="P1581" s="61"/>
      <c r="R1581" s="61"/>
      <c r="T1581" s="61"/>
      <c r="V1581" s="61"/>
      <c r="X1581" s="61"/>
      <c r="Z1581" s="61"/>
    </row>
    <row r="1582" spans="16:26" ht="12.75">
      <c r="P1582" s="61"/>
      <c r="R1582" s="61"/>
      <c r="T1582" s="61"/>
      <c r="V1582" s="61"/>
      <c r="X1582" s="61"/>
      <c r="Z1582" s="61"/>
    </row>
    <row r="1583" spans="16:26" ht="12.75">
      <c r="P1583" s="61"/>
      <c r="R1583" s="61"/>
      <c r="T1583" s="61"/>
      <c r="V1583" s="61"/>
      <c r="X1583" s="61"/>
      <c r="Z1583" s="61"/>
    </row>
    <row r="1584" spans="16:26" ht="12.75">
      <c r="P1584" s="61"/>
      <c r="R1584" s="61"/>
      <c r="T1584" s="61"/>
      <c r="V1584" s="61"/>
      <c r="X1584" s="61"/>
      <c r="Z1584" s="61"/>
    </row>
    <row r="1585" spans="16:26" ht="12.75">
      <c r="P1585" s="61"/>
      <c r="R1585" s="61"/>
      <c r="T1585" s="61"/>
      <c r="V1585" s="61"/>
      <c r="X1585" s="61"/>
      <c r="Z1585" s="61"/>
    </row>
    <row r="1586" spans="16:26" ht="12.75">
      <c r="P1586" s="61"/>
      <c r="R1586" s="61"/>
      <c r="T1586" s="61"/>
      <c r="V1586" s="61"/>
      <c r="X1586" s="61"/>
      <c r="Z1586" s="61"/>
    </row>
    <row r="1587" spans="16:26" ht="12.75">
      <c r="P1587" s="61"/>
      <c r="R1587" s="61"/>
      <c r="T1587" s="61"/>
      <c r="V1587" s="61"/>
      <c r="X1587" s="61"/>
      <c r="Z1587" s="61"/>
    </row>
    <row r="1588" spans="16:26" ht="12.75">
      <c r="P1588" s="61"/>
      <c r="R1588" s="61"/>
      <c r="T1588" s="61"/>
      <c r="V1588" s="61"/>
      <c r="X1588" s="61"/>
      <c r="Z1588" s="61"/>
    </row>
    <row r="1589" spans="16:26" ht="12.75">
      <c r="P1589" s="61"/>
      <c r="R1589" s="61"/>
      <c r="T1589" s="61"/>
      <c r="V1589" s="61"/>
      <c r="X1589" s="61"/>
      <c r="Z1589" s="61"/>
    </row>
    <row r="1590" spans="16:26" ht="12.75">
      <c r="P1590" s="61"/>
      <c r="R1590" s="61"/>
      <c r="T1590" s="61"/>
      <c r="V1590" s="61"/>
      <c r="X1590" s="61"/>
      <c r="Z1590" s="61"/>
    </row>
    <row r="1591" spans="16:26" ht="12.75">
      <c r="P1591" s="61"/>
      <c r="R1591" s="61"/>
      <c r="T1591" s="61"/>
      <c r="V1591" s="61"/>
      <c r="X1591" s="61"/>
      <c r="Z1591" s="61"/>
    </row>
    <row r="1592" spans="16:26" ht="12.75">
      <c r="P1592" s="61"/>
      <c r="R1592" s="61"/>
      <c r="T1592" s="61"/>
      <c r="V1592" s="61"/>
      <c r="X1592" s="61"/>
      <c r="Z1592" s="61"/>
    </row>
    <row r="1593" spans="16:26" ht="12.75">
      <c r="P1593" s="61"/>
      <c r="R1593" s="61"/>
      <c r="T1593" s="61"/>
      <c r="V1593" s="61"/>
      <c r="X1593" s="61"/>
      <c r="Z1593" s="61"/>
    </row>
    <row r="1594" spans="16:26" ht="12.75">
      <c r="P1594" s="61"/>
      <c r="R1594" s="61"/>
      <c r="T1594" s="61"/>
      <c r="V1594" s="61"/>
      <c r="X1594" s="61"/>
      <c r="Z1594" s="61"/>
    </row>
    <row r="1595" spans="16:26" ht="12.75">
      <c r="P1595" s="61"/>
      <c r="R1595" s="61"/>
      <c r="T1595" s="61"/>
      <c r="V1595" s="61"/>
      <c r="X1595" s="61"/>
      <c r="Z1595" s="61"/>
    </row>
    <row r="1596" spans="16:26" ht="12.75">
      <c r="P1596" s="61"/>
      <c r="R1596" s="61"/>
      <c r="T1596" s="61"/>
      <c r="V1596" s="61"/>
      <c r="X1596" s="61"/>
      <c r="Z1596" s="61"/>
    </row>
    <row r="1597" spans="16:26" ht="12.75">
      <c r="P1597" s="61"/>
      <c r="R1597" s="61"/>
      <c r="T1597" s="61"/>
      <c r="V1597" s="61"/>
      <c r="X1597" s="61"/>
      <c r="Z1597" s="61"/>
    </row>
    <row r="1598" spans="16:26" ht="12.75">
      <c r="P1598" s="61"/>
      <c r="R1598" s="61"/>
      <c r="T1598" s="61"/>
      <c r="V1598" s="61"/>
      <c r="X1598" s="61"/>
      <c r="Z1598" s="61"/>
    </row>
    <row r="1599" spans="16:26" ht="12.75">
      <c r="P1599" s="61"/>
      <c r="R1599" s="61"/>
      <c r="T1599" s="61"/>
      <c r="V1599" s="61"/>
      <c r="X1599" s="61"/>
      <c r="Z1599" s="61"/>
    </row>
    <row r="1600" spans="16:26" ht="12.75">
      <c r="P1600" s="61"/>
      <c r="R1600" s="61"/>
      <c r="T1600" s="61"/>
      <c r="V1600" s="61"/>
      <c r="X1600" s="61"/>
      <c r="Z1600" s="61"/>
    </row>
    <row r="1601" spans="16:26" ht="12.75">
      <c r="P1601" s="61"/>
      <c r="R1601" s="61"/>
      <c r="T1601" s="61"/>
      <c r="V1601" s="61"/>
      <c r="X1601" s="61"/>
      <c r="Z1601" s="61"/>
    </row>
    <row r="1602" spans="16:26" ht="12.75">
      <c r="P1602" s="61"/>
      <c r="R1602" s="61"/>
      <c r="T1602" s="61"/>
      <c r="V1602" s="61"/>
      <c r="X1602" s="61"/>
      <c r="Z1602" s="61"/>
    </row>
    <row r="1603" spans="16:26" ht="12.75">
      <c r="P1603" s="61"/>
      <c r="R1603" s="61"/>
      <c r="T1603" s="61"/>
      <c r="V1603" s="61"/>
      <c r="X1603" s="61"/>
      <c r="Z1603" s="61"/>
    </row>
    <row r="1604" spans="16:26" ht="12.75">
      <c r="P1604" s="61"/>
      <c r="R1604" s="61"/>
      <c r="T1604" s="61"/>
      <c r="V1604" s="61"/>
      <c r="X1604" s="61"/>
      <c r="Z1604" s="61"/>
    </row>
    <row r="1605" spans="16:26" ht="12.75">
      <c r="P1605" s="61"/>
      <c r="R1605" s="61"/>
      <c r="T1605" s="61"/>
      <c r="V1605" s="61"/>
      <c r="X1605" s="61"/>
      <c r="Z1605" s="61"/>
    </row>
    <row r="1606" spans="16:26" ht="12.75">
      <c r="P1606" s="61"/>
      <c r="R1606" s="61"/>
      <c r="T1606" s="61"/>
      <c r="V1606" s="61"/>
      <c r="X1606" s="61"/>
      <c r="Z1606" s="61"/>
    </row>
    <row r="1607" spans="16:26" ht="12.75">
      <c r="P1607" s="61"/>
      <c r="R1607" s="61"/>
      <c r="T1607" s="61"/>
      <c r="V1607" s="61"/>
      <c r="X1607" s="61"/>
      <c r="Z1607" s="61"/>
    </row>
    <row r="1608" spans="16:26" ht="12.75">
      <c r="P1608" s="61"/>
      <c r="R1608" s="61"/>
      <c r="T1608" s="61"/>
      <c r="V1608" s="61"/>
      <c r="X1608" s="61"/>
      <c r="Z1608" s="61"/>
    </row>
    <row r="1609" spans="16:26" ht="12.75">
      <c r="P1609" s="61"/>
      <c r="R1609" s="61"/>
      <c r="T1609" s="61"/>
      <c r="V1609" s="61"/>
      <c r="X1609" s="61"/>
      <c r="Z1609" s="61"/>
    </row>
    <row r="1610" spans="16:26" ht="12.75">
      <c r="P1610" s="61"/>
      <c r="R1610" s="61"/>
      <c r="T1610" s="61"/>
      <c r="V1610" s="61"/>
      <c r="X1610" s="61"/>
      <c r="Z1610" s="61"/>
    </row>
    <row r="1611" spans="16:26" ht="12.75">
      <c r="P1611" s="61"/>
      <c r="R1611" s="61"/>
      <c r="T1611" s="61"/>
      <c r="V1611" s="61"/>
      <c r="X1611" s="61"/>
      <c r="Z1611" s="61"/>
    </row>
    <row r="1612" spans="16:26" ht="12.75">
      <c r="P1612" s="61"/>
      <c r="R1612" s="61"/>
      <c r="T1612" s="61"/>
      <c r="V1612" s="61"/>
      <c r="X1612" s="61"/>
      <c r="Z1612" s="61"/>
    </row>
    <row r="1613" spans="16:26" ht="12.75">
      <c r="P1613" s="61"/>
      <c r="R1613" s="61"/>
      <c r="T1613" s="61"/>
      <c r="V1613" s="61"/>
      <c r="X1613" s="61"/>
      <c r="Z1613" s="61"/>
    </row>
    <row r="1614" spans="16:26" ht="12.75">
      <c r="P1614" s="61"/>
      <c r="R1614" s="61"/>
      <c r="T1614" s="61"/>
      <c r="V1614" s="61"/>
      <c r="X1614" s="61"/>
      <c r="Z1614" s="61"/>
    </row>
    <row r="1615" spans="16:26" ht="12.75">
      <c r="P1615" s="61"/>
      <c r="R1615" s="61"/>
      <c r="T1615" s="61"/>
      <c r="V1615" s="61"/>
      <c r="X1615" s="61"/>
      <c r="Z1615" s="61"/>
    </row>
    <row r="1616" spans="16:26" ht="12.75">
      <c r="P1616" s="61"/>
      <c r="R1616" s="61"/>
      <c r="T1616" s="61"/>
      <c r="V1616" s="61"/>
      <c r="X1616" s="61"/>
      <c r="Z1616" s="61"/>
    </row>
    <row r="1617" spans="16:26" ht="12.75">
      <c r="P1617" s="61"/>
      <c r="R1617" s="61"/>
      <c r="T1617" s="61"/>
      <c r="V1617" s="61"/>
      <c r="X1617" s="61"/>
      <c r="Z1617" s="61"/>
    </row>
    <row r="1618" spans="16:26" ht="12.75">
      <c r="P1618" s="61"/>
      <c r="R1618" s="61"/>
      <c r="T1618" s="61"/>
      <c r="V1618" s="61"/>
      <c r="X1618" s="61"/>
      <c r="Z1618" s="61"/>
    </row>
    <row r="1619" spans="16:26" ht="12.75">
      <c r="P1619" s="61"/>
      <c r="R1619" s="61"/>
      <c r="T1619" s="61"/>
      <c r="V1619" s="61"/>
      <c r="X1619" s="61"/>
      <c r="Z1619" s="61"/>
    </row>
    <row r="1620" spans="16:26" ht="12.75">
      <c r="P1620" s="61"/>
      <c r="R1620" s="61"/>
      <c r="T1620" s="61"/>
      <c r="V1620" s="61"/>
      <c r="X1620" s="61"/>
      <c r="Z1620" s="61"/>
    </row>
    <row r="1621" spans="16:26" ht="12.75">
      <c r="P1621" s="61"/>
      <c r="R1621" s="61"/>
      <c r="T1621" s="61"/>
      <c r="V1621" s="61"/>
      <c r="X1621" s="61"/>
      <c r="Z1621" s="61"/>
    </row>
    <row r="1622" spans="16:26" ht="12.75">
      <c r="P1622" s="61"/>
      <c r="R1622" s="61"/>
      <c r="T1622" s="61"/>
      <c r="V1622" s="61"/>
      <c r="X1622" s="61"/>
      <c r="Z1622" s="61"/>
    </row>
    <row r="1623" spans="16:26" ht="12.75">
      <c r="P1623" s="61"/>
      <c r="R1623" s="61"/>
      <c r="T1623" s="61"/>
      <c r="V1623" s="61"/>
      <c r="X1623" s="61"/>
      <c r="Z1623" s="61"/>
    </row>
    <row r="1624" spans="16:26" ht="12.75">
      <c r="P1624" s="61"/>
      <c r="R1624" s="61"/>
      <c r="T1624" s="61"/>
      <c r="V1624" s="61"/>
      <c r="X1624" s="61"/>
      <c r="Z1624" s="61"/>
    </row>
    <row r="1625" spans="16:26" ht="12.75">
      <c r="P1625" s="61"/>
      <c r="R1625" s="61"/>
      <c r="T1625" s="61"/>
      <c r="V1625" s="61"/>
      <c r="X1625" s="61"/>
      <c r="Z1625" s="61"/>
    </row>
    <row r="1626" spans="16:26" ht="12.75">
      <c r="P1626" s="61"/>
      <c r="R1626" s="61"/>
      <c r="T1626" s="61"/>
      <c r="V1626" s="61"/>
      <c r="X1626" s="61"/>
      <c r="Z1626" s="61"/>
    </row>
    <row r="1627" spans="16:26" ht="12.75">
      <c r="P1627" s="61"/>
      <c r="R1627" s="61"/>
      <c r="T1627" s="61"/>
      <c r="V1627" s="61"/>
      <c r="X1627" s="61"/>
      <c r="Z1627" s="61"/>
    </row>
    <row r="1628" spans="16:26" ht="12.75">
      <c r="P1628" s="61"/>
      <c r="R1628" s="61"/>
      <c r="T1628" s="61"/>
      <c r="V1628" s="61"/>
      <c r="X1628" s="61"/>
      <c r="Z1628" s="61"/>
    </row>
    <row r="1629" spans="16:26" ht="12.75">
      <c r="P1629" s="61"/>
      <c r="R1629" s="61"/>
      <c r="T1629" s="61"/>
      <c r="V1629" s="61"/>
      <c r="X1629" s="61"/>
      <c r="Z1629" s="61"/>
    </row>
    <row r="1630" spans="16:26" ht="12.75">
      <c r="P1630" s="61"/>
      <c r="R1630" s="61"/>
      <c r="T1630" s="61"/>
      <c r="V1630" s="61"/>
      <c r="X1630" s="61"/>
      <c r="Z1630" s="61"/>
    </row>
    <row r="1631" spans="16:26" ht="12.75">
      <c r="P1631" s="61"/>
      <c r="R1631" s="61"/>
      <c r="T1631" s="61"/>
      <c r="V1631" s="61"/>
      <c r="X1631" s="61"/>
      <c r="Z1631" s="61"/>
    </row>
    <row r="1632" spans="16:26" ht="12.75">
      <c r="P1632" s="61"/>
      <c r="R1632" s="61"/>
      <c r="T1632" s="61"/>
      <c r="V1632" s="61"/>
      <c r="X1632" s="61"/>
      <c r="Z1632" s="61"/>
    </row>
    <row r="1633" spans="16:26" ht="12.75">
      <c r="P1633" s="61"/>
      <c r="R1633" s="61"/>
      <c r="T1633" s="61"/>
      <c r="V1633" s="61"/>
      <c r="X1633" s="61"/>
      <c r="Z1633" s="61"/>
    </row>
    <row r="1634" spans="16:26" ht="12.75">
      <c r="P1634" s="61"/>
      <c r="R1634" s="61"/>
      <c r="T1634" s="61"/>
      <c r="V1634" s="61"/>
      <c r="X1634" s="61"/>
      <c r="Z1634" s="61"/>
    </row>
    <row r="1635" spans="16:26" ht="12.75">
      <c r="P1635" s="61"/>
      <c r="R1635" s="61"/>
      <c r="T1635" s="61"/>
      <c r="V1635" s="61"/>
      <c r="X1635" s="61"/>
      <c r="Z1635" s="61"/>
    </row>
    <row r="1636" spans="16:26" ht="12.75">
      <c r="P1636" s="61"/>
      <c r="R1636" s="61"/>
      <c r="T1636" s="61"/>
      <c r="V1636" s="61"/>
      <c r="X1636" s="61"/>
      <c r="Z1636" s="61"/>
    </row>
    <row r="1637" spans="16:26" ht="12.75">
      <c r="P1637" s="61"/>
      <c r="R1637" s="61"/>
      <c r="T1637" s="61"/>
      <c r="V1637" s="61"/>
      <c r="X1637" s="61"/>
      <c r="Z1637" s="61"/>
    </row>
    <row r="1638" spans="16:26" ht="12.75">
      <c r="P1638" s="61"/>
      <c r="R1638" s="61"/>
      <c r="T1638" s="61"/>
      <c r="V1638" s="61"/>
      <c r="X1638" s="61"/>
      <c r="Z1638" s="61"/>
    </row>
    <row r="1639" spans="16:26" ht="12.75">
      <c r="P1639" s="61"/>
      <c r="R1639" s="61"/>
      <c r="T1639" s="61"/>
      <c r="V1639" s="61"/>
      <c r="X1639" s="61"/>
      <c r="Z1639" s="61"/>
    </row>
    <row r="1640" spans="16:26" ht="12.75">
      <c r="P1640" s="61"/>
      <c r="R1640" s="61"/>
      <c r="T1640" s="61"/>
      <c r="V1640" s="61"/>
      <c r="X1640" s="61"/>
      <c r="Z1640" s="61"/>
    </row>
    <row r="1641" spans="16:26" ht="12.75">
      <c r="P1641" s="61"/>
      <c r="R1641" s="61"/>
      <c r="T1641" s="61"/>
      <c r="V1641" s="61"/>
      <c r="X1641" s="61"/>
      <c r="Z1641" s="61"/>
    </row>
    <row r="1642" spans="16:26" ht="12.75">
      <c r="P1642" s="61"/>
      <c r="R1642" s="61"/>
      <c r="T1642" s="61"/>
      <c r="V1642" s="61"/>
      <c r="X1642" s="61"/>
      <c r="Z1642" s="61"/>
    </row>
    <row r="1643" spans="16:26" ht="12.75">
      <c r="P1643" s="61"/>
      <c r="R1643" s="61"/>
      <c r="T1643" s="61"/>
      <c r="V1643" s="61"/>
      <c r="X1643" s="61"/>
      <c r="Z1643" s="61"/>
    </row>
    <row r="1644" spans="16:26" ht="12.75">
      <c r="P1644" s="61"/>
      <c r="R1644" s="61"/>
      <c r="T1644" s="61"/>
      <c r="V1644" s="61"/>
      <c r="X1644" s="61"/>
      <c r="Z1644" s="61"/>
    </row>
    <row r="1645" spans="16:26" ht="12.75">
      <c r="P1645" s="61"/>
      <c r="R1645" s="61"/>
      <c r="T1645" s="61"/>
      <c r="V1645" s="61"/>
      <c r="X1645" s="61"/>
      <c r="Z1645" s="61"/>
    </row>
    <row r="1646" spans="16:26" ht="12.75">
      <c r="P1646" s="61"/>
      <c r="R1646" s="61"/>
      <c r="T1646" s="61"/>
      <c r="V1646" s="61"/>
      <c r="X1646" s="61"/>
      <c r="Z1646" s="61"/>
    </row>
    <row r="1647" spans="16:26" ht="12.75">
      <c r="P1647" s="61"/>
      <c r="R1647" s="61"/>
      <c r="T1647" s="61"/>
      <c r="V1647" s="61"/>
      <c r="X1647" s="61"/>
      <c r="Z1647" s="61"/>
    </row>
    <row r="1648" spans="16:26" ht="12.75">
      <c r="P1648" s="61"/>
      <c r="R1648" s="61"/>
      <c r="T1648" s="61"/>
      <c r="V1648" s="61"/>
      <c r="X1648" s="61"/>
      <c r="Z1648" s="61"/>
    </row>
    <row r="1649" spans="16:26" ht="12.75">
      <c r="P1649" s="61"/>
      <c r="R1649" s="61"/>
      <c r="T1649" s="61"/>
      <c r="V1649" s="61"/>
      <c r="X1649" s="61"/>
      <c r="Z1649" s="61"/>
    </row>
    <row r="1650" spans="16:26" ht="12.75">
      <c r="P1650" s="61"/>
      <c r="R1650" s="61"/>
      <c r="T1650" s="61"/>
      <c r="V1650" s="61"/>
      <c r="X1650" s="61"/>
      <c r="Z1650" s="61"/>
    </row>
    <row r="1651" spans="16:26" ht="12.75">
      <c r="P1651" s="61"/>
      <c r="R1651" s="61"/>
      <c r="T1651" s="61"/>
      <c r="V1651" s="61"/>
      <c r="X1651" s="61"/>
      <c r="Z1651" s="61"/>
    </row>
    <row r="1652" spans="16:26" ht="12.75">
      <c r="P1652" s="61"/>
      <c r="R1652" s="61"/>
      <c r="T1652" s="61"/>
      <c r="V1652" s="61"/>
      <c r="X1652" s="61"/>
      <c r="Z1652" s="61"/>
    </row>
    <row r="1653" spans="16:26" ht="12.75">
      <c r="P1653" s="61"/>
      <c r="R1653" s="61"/>
      <c r="T1653" s="61"/>
      <c r="V1653" s="61"/>
      <c r="X1653" s="61"/>
      <c r="Z1653" s="61"/>
    </row>
    <row r="1654" spans="16:26" ht="12.75">
      <c r="P1654" s="61"/>
      <c r="R1654" s="61"/>
      <c r="T1654" s="61"/>
      <c r="V1654" s="61"/>
      <c r="X1654" s="61"/>
      <c r="Z1654" s="61"/>
    </row>
    <row r="1655" spans="16:26" ht="12.75">
      <c r="P1655" s="61"/>
      <c r="R1655" s="61"/>
      <c r="T1655" s="61"/>
      <c r="V1655" s="61"/>
      <c r="X1655" s="61"/>
      <c r="Z1655" s="61"/>
    </row>
    <row r="1656" spans="16:26" ht="12.75">
      <c r="P1656" s="61"/>
      <c r="R1656" s="61"/>
      <c r="T1656" s="61"/>
      <c r="V1656" s="61"/>
      <c r="X1656" s="61"/>
      <c r="Z1656" s="61"/>
    </row>
    <row r="1657" spans="16:26" ht="12.75">
      <c r="P1657" s="61"/>
      <c r="R1657" s="61"/>
      <c r="T1657" s="61"/>
      <c r="V1657" s="61"/>
      <c r="X1657" s="61"/>
      <c r="Z1657" s="61"/>
    </row>
    <row r="1658" spans="16:26" ht="12.75">
      <c r="P1658" s="61"/>
      <c r="R1658" s="61"/>
      <c r="T1658" s="61"/>
      <c r="V1658" s="61"/>
      <c r="X1658" s="61"/>
      <c r="Z1658" s="61"/>
    </row>
    <row r="1659" spans="16:26" ht="12.75">
      <c r="P1659" s="61"/>
      <c r="R1659" s="61"/>
      <c r="T1659" s="61"/>
      <c r="V1659" s="61"/>
      <c r="X1659" s="61"/>
      <c r="Z1659" s="61"/>
    </row>
    <row r="1660" spans="16:26" ht="12.75">
      <c r="P1660" s="61"/>
      <c r="R1660" s="61"/>
      <c r="T1660" s="61"/>
      <c r="V1660" s="61"/>
      <c r="X1660" s="61"/>
      <c r="Z1660" s="61"/>
    </row>
    <row r="1661" spans="16:26" ht="12.75">
      <c r="P1661" s="61"/>
      <c r="R1661" s="61"/>
      <c r="T1661" s="61"/>
      <c r="V1661" s="61"/>
      <c r="X1661" s="61"/>
      <c r="Z1661" s="61"/>
    </row>
    <row r="1662" spans="16:26" ht="12.75">
      <c r="P1662" s="61"/>
      <c r="R1662" s="61"/>
      <c r="T1662" s="61"/>
      <c r="V1662" s="61"/>
      <c r="X1662" s="61"/>
      <c r="Z1662" s="61"/>
    </row>
    <row r="1663" spans="16:26" ht="12.75">
      <c r="P1663" s="61"/>
      <c r="R1663" s="61"/>
      <c r="T1663" s="61"/>
      <c r="V1663" s="61"/>
      <c r="X1663" s="61"/>
      <c r="Z1663" s="61"/>
    </row>
    <row r="1664" spans="16:26" ht="12.75">
      <c r="P1664" s="61"/>
      <c r="R1664" s="61"/>
      <c r="T1664" s="61"/>
      <c r="V1664" s="61"/>
      <c r="X1664" s="61"/>
      <c r="Z1664" s="61"/>
    </row>
    <row r="1665" spans="16:26" ht="12.75">
      <c r="P1665" s="61"/>
      <c r="R1665" s="61"/>
      <c r="T1665" s="61"/>
      <c r="V1665" s="61"/>
      <c r="X1665" s="61"/>
      <c r="Z1665" s="61"/>
    </row>
    <row r="1666" spans="16:26" ht="12.75">
      <c r="P1666" s="61"/>
      <c r="R1666" s="61"/>
      <c r="T1666" s="61"/>
      <c r="V1666" s="61"/>
      <c r="X1666" s="61"/>
      <c r="Z1666" s="61"/>
    </row>
    <row r="1667" spans="16:26" ht="12.75">
      <c r="P1667" s="61"/>
      <c r="R1667" s="61"/>
      <c r="T1667" s="61"/>
      <c r="V1667" s="61"/>
      <c r="X1667" s="61"/>
      <c r="Z1667" s="61"/>
    </row>
    <row r="1668" spans="16:26" ht="12.75">
      <c r="P1668" s="61"/>
      <c r="R1668" s="61"/>
      <c r="T1668" s="61"/>
      <c r="V1668" s="61"/>
      <c r="X1668" s="61"/>
      <c r="Z1668" s="61"/>
    </row>
    <row r="1669" spans="16:26" ht="12.75">
      <c r="P1669" s="61"/>
      <c r="R1669" s="61"/>
      <c r="T1669" s="61"/>
      <c r="V1669" s="61"/>
      <c r="X1669" s="61"/>
      <c r="Z1669" s="61"/>
    </row>
    <row r="1670" spans="16:26" ht="12.75">
      <c r="P1670" s="61"/>
      <c r="R1670" s="61"/>
      <c r="T1670" s="61"/>
      <c r="V1670" s="61"/>
      <c r="X1670" s="61"/>
      <c r="Z1670" s="61"/>
    </row>
    <row r="1671" spans="16:26" ht="12.75">
      <c r="P1671" s="61"/>
      <c r="R1671" s="61"/>
      <c r="T1671" s="61"/>
      <c r="V1671" s="61"/>
      <c r="X1671" s="61"/>
      <c r="Z1671" s="61"/>
    </row>
    <row r="1672" spans="16:26" ht="12.75">
      <c r="P1672" s="61"/>
      <c r="R1672" s="61"/>
      <c r="T1672" s="61"/>
      <c r="V1672" s="61"/>
      <c r="X1672" s="61"/>
      <c r="Z1672" s="61"/>
    </row>
    <row r="1673" spans="16:26" ht="12.75">
      <c r="P1673" s="61"/>
      <c r="R1673" s="61"/>
      <c r="T1673" s="61"/>
      <c r="V1673" s="61"/>
      <c r="X1673" s="61"/>
      <c r="Z1673" s="61"/>
    </row>
    <row r="1674" spans="16:26" ht="12.75">
      <c r="P1674" s="61"/>
      <c r="R1674" s="61"/>
      <c r="T1674" s="61"/>
      <c r="V1674" s="61"/>
      <c r="X1674" s="61"/>
      <c r="Z1674" s="61"/>
    </row>
    <row r="1675" spans="16:26" ht="12.75">
      <c r="P1675" s="61"/>
      <c r="R1675" s="61"/>
      <c r="T1675" s="61"/>
      <c r="V1675" s="61"/>
      <c r="X1675" s="61"/>
      <c r="Z1675" s="61"/>
    </row>
    <row r="1676" spans="16:26" ht="12.75">
      <c r="P1676" s="61"/>
      <c r="R1676" s="61"/>
      <c r="T1676" s="61"/>
      <c r="V1676" s="61"/>
      <c r="X1676" s="61"/>
      <c r="Z1676" s="61"/>
    </row>
    <row r="1677" spans="16:26" ht="12.75">
      <c r="P1677" s="61"/>
      <c r="R1677" s="61"/>
      <c r="T1677" s="61"/>
      <c r="V1677" s="61"/>
      <c r="X1677" s="61"/>
      <c r="Z1677" s="61"/>
    </row>
    <row r="1678" spans="16:26" ht="12.75">
      <c r="P1678" s="61"/>
      <c r="R1678" s="61"/>
      <c r="T1678" s="61"/>
      <c r="V1678" s="61"/>
      <c r="X1678" s="61"/>
      <c r="Z1678" s="61"/>
    </row>
    <row r="1679" spans="16:26" ht="12.75">
      <c r="P1679" s="61"/>
      <c r="R1679" s="61"/>
      <c r="T1679" s="61"/>
      <c r="V1679" s="61"/>
      <c r="X1679" s="61"/>
      <c r="Z1679" s="61"/>
    </row>
    <row r="1680" spans="16:26" ht="12.75">
      <c r="P1680" s="61"/>
      <c r="R1680" s="61"/>
      <c r="T1680" s="61"/>
      <c r="V1680" s="61"/>
      <c r="X1680" s="61"/>
      <c r="Z1680" s="61"/>
    </row>
    <row r="1681" spans="16:26" ht="12.75">
      <c r="P1681" s="61"/>
      <c r="R1681" s="61"/>
      <c r="T1681" s="61"/>
      <c r="V1681" s="61"/>
      <c r="X1681" s="61"/>
      <c r="Z1681" s="61"/>
    </row>
    <row r="1682" spans="16:26" ht="12.75">
      <c r="P1682" s="61"/>
      <c r="R1682" s="61"/>
      <c r="T1682" s="61"/>
      <c r="V1682" s="61"/>
      <c r="X1682" s="61"/>
      <c r="Z1682" s="61"/>
    </row>
    <row r="1683" spans="16:26" ht="12.75">
      <c r="P1683" s="61"/>
      <c r="R1683" s="61"/>
      <c r="T1683" s="61"/>
      <c r="V1683" s="61"/>
      <c r="X1683" s="61"/>
      <c r="Z1683" s="61"/>
    </row>
    <row r="1684" spans="16:26" ht="12.75">
      <c r="P1684" s="61"/>
      <c r="R1684" s="61"/>
      <c r="T1684" s="61"/>
      <c r="V1684" s="61"/>
      <c r="X1684" s="61"/>
      <c r="Z1684" s="61"/>
    </row>
    <row r="1685" spans="16:26" ht="12.75">
      <c r="P1685" s="61"/>
      <c r="R1685" s="61"/>
      <c r="T1685" s="61"/>
      <c r="V1685" s="61"/>
      <c r="X1685" s="61"/>
      <c r="Z1685" s="61"/>
    </row>
    <row r="1686" spans="16:26" ht="12.75">
      <c r="P1686" s="61"/>
      <c r="R1686" s="61"/>
      <c r="T1686" s="61"/>
      <c r="V1686" s="61"/>
      <c r="X1686" s="61"/>
      <c r="Z1686" s="61"/>
    </row>
    <row r="1687" spans="16:26" ht="12.75">
      <c r="P1687" s="61"/>
      <c r="R1687" s="61"/>
      <c r="T1687" s="61"/>
      <c r="V1687" s="61"/>
      <c r="X1687" s="61"/>
      <c r="Z1687" s="61"/>
    </row>
    <row r="1688" spans="16:26" ht="12.75">
      <c r="P1688" s="61"/>
      <c r="R1688" s="61"/>
      <c r="T1688" s="61"/>
      <c r="V1688" s="61"/>
      <c r="X1688" s="61"/>
      <c r="Z1688" s="61"/>
    </row>
    <row r="1689" spans="16:26" ht="12.75">
      <c r="P1689" s="61"/>
      <c r="R1689" s="61"/>
      <c r="T1689" s="61"/>
      <c r="V1689" s="61"/>
      <c r="X1689" s="61"/>
      <c r="Z1689" s="61"/>
    </row>
    <row r="1690" spans="16:26" ht="12.75">
      <c r="P1690" s="61"/>
      <c r="R1690" s="61"/>
      <c r="T1690" s="61"/>
      <c r="V1690" s="61"/>
      <c r="X1690" s="61"/>
      <c r="Z1690" s="61"/>
    </row>
    <row r="1691" spans="16:26" ht="12.75">
      <c r="P1691" s="61"/>
      <c r="R1691" s="61"/>
      <c r="T1691" s="61"/>
      <c r="V1691" s="61"/>
      <c r="X1691" s="61"/>
      <c r="Z1691" s="61"/>
    </row>
    <row r="1692" spans="16:26" ht="12.75">
      <c r="P1692" s="61"/>
      <c r="R1692" s="61"/>
      <c r="T1692" s="61"/>
      <c r="V1692" s="61"/>
      <c r="X1692" s="61"/>
      <c r="Z1692" s="61"/>
    </row>
    <row r="1693" spans="16:26" ht="12.75">
      <c r="P1693" s="61"/>
      <c r="R1693" s="61"/>
      <c r="T1693" s="61"/>
      <c r="V1693" s="61"/>
      <c r="X1693" s="61"/>
      <c r="Z1693" s="61"/>
    </row>
    <row r="1694" spans="16:26" ht="12.75">
      <c r="P1694" s="61"/>
      <c r="R1694" s="61"/>
      <c r="T1694" s="61"/>
      <c r="V1694" s="61"/>
      <c r="X1694" s="61"/>
      <c r="Z1694" s="61"/>
    </row>
    <row r="1695" spans="16:26" ht="12.75">
      <c r="P1695" s="61"/>
      <c r="R1695" s="61"/>
      <c r="T1695" s="61"/>
      <c r="V1695" s="61"/>
      <c r="X1695" s="61"/>
      <c r="Z1695" s="61"/>
    </row>
    <row r="1696" spans="16:26" ht="12.75">
      <c r="P1696" s="61"/>
      <c r="R1696" s="61"/>
      <c r="T1696" s="61"/>
      <c r="V1696" s="61"/>
      <c r="X1696" s="61"/>
      <c r="Z1696" s="61"/>
    </row>
    <row r="1697" spans="16:26" ht="12.75">
      <c r="P1697" s="61"/>
      <c r="R1697" s="61"/>
      <c r="T1697" s="61"/>
      <c r="V1697" s="61"/>
      <c r="X1697" s="61"/>
      <c r="Z1697" s="61"/>
    </row>
    <row r="1698" spans="16:26" ht="12.75">
      <c r="P1698" s="61"/>
      <c r="R1698" s="61"/>
      <c r="T1698" s="61"/>
      <c r="V1698" s="61"/>
      <c r="X1698" s="61"/>
      <c r="Z1698" s="61"/>
    </row>
    <row r="1699" spans="16:26" ht="12.75">
      <c r="P1699" s="61"/>
      <c r="R1699" s="61"/>
      <c r="T1699" s="61"/>
      <c r="V1699" s="61"/>
      <c r="X1699" s="61"/>
      <c r="Z1699" s="61"/>
    </row>
    <row r="1700" spans="16:26" ht="12.75">
      <c r="P1700" s="61"/>
      <c r="R1700" s="61"/>
      <c r="T1700" s="61"/>
      <c r="V1700" s="61"/>
      <c r="X1700" s="61"/>
      <c r="Z1700" s="61"/>
    </row>
    <row r="1701" spans="16:26" ht="12.75">
      <c r="P1701" s="61"/>
      <c r="R1701" s="61"/>
      <c r="T1701" s="61"/>
      <c r="V1701" s="61"/>
      <c r="X1701" s="61"/>
      <c r="Z1701" s="61"/>
    </row>
    <row r="1702" spans="16:26" ht="12.75">
      <c r="P1702" s="61"/>
      <c r="R1702" s="61"/>
      <c r="T1702" s="61"/>
      <c r="V1702" s="61"/>
      <c r="X1702" s="61"/>
      <c r="Z1702" s="61"/>
    </row>
    <row r="1703" spans="16:26" ht="12.75">
      <c r="P1703" s="61"/>
      <c r="R1703" s="61"/>
      <c r="T1703" s="61"/>
      <c r="V1703" s="61"/>
      <c r="X1703" s="61"/>
      <c r="Z1703" s="61"/>
    </row>
    <row r="1704" spans="16:26" ht="12.75">
      <c r="P1704" s="61"/>
      <c r="R1704" s="61"/>
      <c r="T1704" s="61"/>
      <c r="V1704" s="61"/>
      <c r="X1704" s="61"/>
      <c r="Z1704" s="61"/>
    </row>
    <row r="1705" spans="16:26" ht="12.75">
      <c r="P1705" s="61"/>
      <c r="R1705" s="61"/>
      <c r="T1705" s="61"/>
      <c r="V1705" s="61"/>
      <c r="X1705" s="61"/>
      <c r="Z1705" s="61"/>
    </row>
    <row r="1706" spans="16:26" ht="12.75">
      <c r="P1706" s="61"/>
      <c r="R1706" s="61"/>
      <c r="T1706" s="61"/>
      <c r="V1706" s="61"/>
      <c r="X1706" s="61"/>
      <c r="Z1706" s="61"/>
    </row>
    <row r="1707" spans="16:26" ht="12.75">
      <c r="P1707" s="61"/>
      <c r="R1707" s="61"/>
      <c r="T1707" s="61"/>
      <c r="V1707" s="61"/>
      <c r="X1707" s="61"/>
      <c r="Z1707" s="61"/>
    </row>
    <row r="1708" spans="16:26" ht="12.75">
      <c r="P1708" s="61"/>
      <c r="R1708" s="61"/>
      <c r="T1708" s="61"/>
      <c r="V1708" s="61"/>
      <c r="X1708" s="61"/>
      <c r="Z1708" s="61"/>
    </row>
    <row r="1709" spans="16:26" ht="12.75">
      <c r="P1709" s="61"/>
      <c r="R1709" s="61"/>
      <c r="T1709" s="61"/>
      <c r="V1709" s="61"/>
      <c r="X1709" s="61"/>
      <c r="Z1709" s="61"/>
    </row>
    <row r="1710" spans="16:26" ht="12.75">
      <c r="P1710" s="61"/>
      <c r="R1710" s="61"/>
      <c r="T1710" s="61"/>
      <c r="V1710" s="61"/>
      <c r="X1710" s="61"/>
      <c r="Z1710" s="61"/>
    </row>
    <row r="1711" spans="16:26" ht="12.75">
      <c r="P1711" s="61"/>
      <c r="R1711" s="61"/>
      <c r="T1711" s="61"/>
      <c r="V1711" s="61"/>
      <c r="X1711" s="61"/>
      <c r="Z1711" s="61"/>
    </row>
    <row r="1712" spans="16:26" ht="12.75">
      <c r="P1712" s="61"/>
      <c r="R1712" s="61"/>
      <c r="T1712" s="61"/>
      <c r="V1712" s="61"/>
      <c r="X1712" s="61"/>
      <c r="Z1712" s="61"/>
    </row>
    <row r="1713" spans="16:26" ht="12.75">
      <c r="P1713" s="61"/>
      <c r="R1713" s="61"/>
      <c r="T1713" s="61"/>
      <c r="V1713" s="61"/>
      <c r="X1713" s="61"/>
      <c r="Z1713" s="61"/>
    </row>
    <row r="1714" spans="16:26" ht="12.75">
      <c r="P1714" s="61"/>
      <c r="R1714" s="61"/>
      <c r="T1714" s="61"/>
      <c r="V1714" s="61"/>
      <c r="X1714" s="61"/>
      <c r="Z1714" s="61"/>
    </row>
    <row r="1715" spans="16:26" ht="12.75">
      <c r="P1715" s="61"/>
      <c r="R1715" s="61"/>
      <c r="T1715" s="61"/>
      <c r="V1715" s="61"/>
      <c r="X1715" s="61"/>
      <c r="Z1715" s="61"/>
    </row>
    <row r="1716" spans="16:26" ht="12.75">
      <c r="P1716" s="61"/>
      <c r="R1716" s="61"/>
      <c r="T1716" s="61"/>
      <c r="V1716" s="61"/>
      <c r="X1716" s="61"/>
      <c r="Z1716" s="61"/>
    </row>
    <row r="1717" spans="16:26" ht="12.75">
      <c r="P1717" s="61"/>
      <c r="R1717" s="61"/>
      <c r="T1717" s="61"/>
      <c r="V1717" s="61"/>
      <c r="X1717" s="61"/>
      <c r="Z1717" s="61"/>
    </row>
    <row r="1718" spans="16:26" ht="12.75">
      <c r="P1718" s="61"/>
      <c r="R1718" s="61"/>
      <c r="T1718" s="61"/>
      <c r="V1718" s="61"/>
      <c r="X1718" s="61"/>
      <c r="Z1718" s="61"/>
    </row>
    <row r="1719" spans="16:26" ht="12.75">
      <c r="P1719" s="61"/>
      <c r="R1719" s="61"/>
      <c r="T1719" s="61"/>
      <c r="V1719" s="61"/>
      <c r="X1719" s="61"/>
      <c r="Z1719" s="61"/>
    </row>
    <row r="1720" spans="16:26" ht="12.75">
      <c r="P1720" s="61"/>
      <c r="R1720" s="61"/>
      <c r="T1720" s="61"/>
      <c r="V1720" s="61"/>
      <c r="X1720" s="61"/>
      <c r="Z1720" s="61"/>
    </row>
    <row r="1721" spans="16:26" ht="12.75">
      <c r="P1721" s="61"/>
      <c r="R1721" s="61"/>
      <c r="T1721" s="61"/>
      <c r="V1721" s="61"/>
      <c r="X1721" s="61"/>
      <c r="Z1721" s="61"/>
    </row>
    <row r="1722" spans="16:26" ht="12.75">
      <c r="P1722" s="61"/>
      <c r="R1722" s="61"/>
      <c r="T1722" s="61"/>
      <c r="V1722" s="61"/>
      <c r="X1722" s="61"/>
      <c r="Z1722" s="61"/>
    </row>
    <row r="1723" spans="16:26" ht="12.75">
      <c r="P1723" s="61"/>
      <c r="R1723" s="61"/>
      <c r="T1723" s="61"/>
      <c r="V1723" s="61"/>
      <c r="X1723" s="61"/>
      <c r="Z1723" s="61"/>
    </row>
    <row r="1724" spans="16:26" ht="12.75">
      <c r="P1724" s="61"/>
      <c r="R1724" s="61"/>
      <c r="T1724" s="61"/>
      <c r="V1724" s="61"/>
      <c r="X1724" s="61"/>
      <c r="Z1724" s="61"/>
    </row>
    <row r="1725" spans="16:26" ht="12.75">
      <c r="P1725" s="61"/>
      <c r="R1725" s="61"/>
      <c r="T1725" s="61"/>
      <c r="V1725" s="61"/>
      <c r="X1725" s="61"/>
      <c r="Z1725" s="61"/>
    </row>
    <row r="1726" spans="16:26" ht="12.75">
      <c r="P1726" s="61"/>
      <c r="R1726" s="61"/>
      <c r="T1726" s="61"/>
      <c r="V1726" s="61"/>
      <c r="X1726" s="61"/>
      <c r="Z1726" s="61"/>
    </row>
    <row r="1727" spans="16:26" ht="12.75">
      <c r="P1727" s="61"/>
      <c r="R1727" s="61"/>
      <c r="T1727" s="61"/>
      <c r="V1727" s="61"/>
      <c r="X1727" s="61"/>
      <c r="Z1727" s="61"/>
    </row>
    <row r="1728" spans="16:26" ht="12.75">
      <c r="P1728" s="61"/>
      <c r="R1728" s="61"/>
      <c r="T1728" s="61"/>
      <c r="V1728" s="61"/>
      <c r="X1728" s="61"/>
      <c r="Z1728" s="61"/>
    </row>
    <row r="1729" spans="16:26" ht="12.75">
      <c r="P1729" s="61"/>
      <c r="R1729" s="61"/>
      <c r="T1729" s="61"/>
      <c r="V1729" s="61"/>
      <c r="X1729" s="61"/>
      <c r="Z1729" s="61"/>
    </row>
    <row r="1730" spans="16:26" ht="12.75">
      <c r="P1730" s="61"/>
      <c r="R1730" s="61"/>
      <c r="T1730" s="61"/>
      <c r="V1730" s="61"/>
      <c r="X1730" s="61"/>
      <c r="Z1730" s="61"/>
    </row>
    <row r="1731" spans="16:26" ht="12.75">
      <c r="P1731" s="61"/>
      <c r="R1731" s="61"/>
      <c r="T1731" s="61"/>
      <c r="V1731" s="61"/>
      <c r="X1731" s="61"/>
      <c r="Z1731" s="61"/>
    </row>
    <row r="1732" spans="16:26" ht="12.75">
      <c r="P1732" s="61"/>
      <c r="R1732" s="61"/>
      <c r="T1732" s="61"/>
      <c r="V1732" s="61"/>
      <c r="X1732" s="61"/>
      <c r="Z1732" s="61"/>
    </row>
    <row r="1733" spans="16:26" ht="12.75">
      <c r="P1733" s="61"/>
      <c r="R1733" s="61"/>
      <c r="T1733" s="61"/>
      <c r="V1733" s="61"/>
      <c r="X1733" s="61"/>
      <c r="Z1733" s="61"/>
    </row>
    <row r="1734" spans="16:26" ht="12.75">
      <c r="P1734" s="61"/>
      <c r="R1734" s="61"/>
      <c r="T1734" s="61"/>
      <c r="V1734" s="61"/>
      <c r="X1734" s="61"/>
      <c r="Z1734" s="61"/>
    </row>
    <row r="1735" spans="16:26" ht="12.75">
      <c r="P1735" s="61"/>
      <c r="R1735" s="61"/>
      <c r="T1735" s="61"/>
      <c r="V1735" s="61"/>
      <c r="X1735" s="61"/>
      <c r="Z1735" s="61"/>
    </row>
    <row r="1736" spans="16:26" ht="12.75">
      <c r="P1736" s="61"/>
      <c r="R1736" s="61"/>
      <c r="T1736" s="61"/>
      <c r="V1736" s="61"/>
      <c r="X1736" s="61"/>
      <c r="Z1736" s="61"/>
    </row>
    <row r="1737" spans="16:26" ht="12.75">
      <c r="P1737" s="61"/>
      <c r="R1737" s="61"/>
      <c r="T1737" s="61"/>
      <c r="V1737" s="61"/>
      <c r="X1737" s="61"/>
      <c r="Z1737" s="61"/>
    </row>
    <row r="1738" spans="16:26" ht="12.75">
      <c r="P1738" s="61"/>
      <c r="R1738" s="61"/>
      <c r="T1738" s="61"/>
      <c r="V1738" s="61"/>
      <c r="X1738" s="61"/>
      <c r="Z1738" s="61"/>
    </row>
    <row r="1739" spans="16:26" ht="12.75">
      <c r="P1739" s="61"/>
      <c r="R1739" s="61"/>
      <c r="T1739" s="61"/>
      <c r="V1739" s="61"/>
      <c r="X1739" s="61"/>
      <c r="Z1739" s="61"/>
    </row>
    <row r="1740" spans="16:26" ht="12.75">
      <c r="P1740" s="61"/>
      <c r="R1740" s="61"/>
      <c r="T1740" s="61"/>
      <c r="V1740" s="61"/>
      <c r="X1740" s="61"/>
      <c r="Z1740" s="61"/>
    </row>
    <row r="1741" spans="16:26" ht="12.75">
      <c r="P1741" s="61"/>
      <c r="R1741" s="61"/>
      <c r="T1741" s="61"/>
      <c r="V1741" s="61"/>
      <c r="X1741" s="61"/>
      <c r="Z1741" s="61"/>
    </row>
    <row r="1742" spans="16:26" ht="12.75">
      <c r="P1742" s="61"/>
      <c r="R1742" s="61"/>
      <c r="T1742" s="61"/>
      <c r="V1742" s="61"/>
      <c r="X1742" s="61"/>
      <c r="Z1742" s="61"/>
    </row>
    <row r="1743" spans="16:26" ht="12.75">
      <c r="P1743" s="61"/>
      <c r="R1743" s="61"/>
      <c r="T1743" s="61"/>
      <c r="V1743" s="61"/>
      <c r="X1743" s="61"/>
      <c r="Z1743" s="61"/>
    </row>
    <row r="1744" spans="16:26" ht="12.75">
      <c r="P1744" s="61"/>
      <c r="R1744" s="61"/>
      <c r="T1744" s="61"/>
      <c r="V1744" s="61"/>
      <c r="X1744" s="61"/>
      <c r="Z1744" s="61"/>
    </row>
    <row r="1745" spans="16:26" ht="12.75">
      <c r="P1745" s="61"/>
      <c r="R1745" s="61"/>
      <c r="T1745" s="61"/>
      <c r="V1745" s="61"/>
      <c r="X1745" s="61"/>
      <c r="Z1745" s="61"/>
    </row>
    <row r="1746" spans="16:26" ht="12.75">
      <c r="P1746" s="61"/>
      <c r="R1746" s="61"/>
      <c r="T1746" s="61"/>
      <c r="V1746" s="61"/>
      <c r="X1746" s="61"/>
      <c r="Z1746" s="61"/>
    </row>
    <row r="1747" spans="16:26" ht="12.75">
      <c r="P1747" s="61"/>
      <c r="R1747" s="61"/>
      <c r="T1747" s="61"/>
      <c r="V1747" s="61"/>
      <c r="X1747" s="61"/>
      <c r="Z1747" s="61"/>
    </row>
    <row r="1748" spans="16:26" ht="12.75">
      <c r="P1748" s="61"/>
      <c r="R1748" s="61"/>
      <c r="T1748" s="61"/>
      <c r="V1748" s="61"/>
      <c r="X1748" s="61"/>
      <c r="Z1748" s="61"/>
    </row>
    <row r="1749" spans="16:26" ht="12.75">
      <c r="P1749" s="61"/>
      <c r="R1749" s="61"/>
      <c r="T1749" s="61"/>
      <c r="V1749" s="61"/>
      <c r="X1749" s="61"/>
      <c r="Z1749" s="61"/>
    </row>
    <row r="1750" spans="16:26" ht="12.75">
      <c r="P1750" s="61"/>
      <c r="R1750" s="61"/>
      <c r="T1750" s="61"/>
      <c r="V1750" s="61"/>
      <c r="X1750" s="61"/>
      <c r="Z1750" s="61"/>
    </row>
    <row r="1751" spans="16:26" ht="12.75">
      <c r="P1751" s="61"/>
      <c r="R1751" s="61"/>
      <c r="T1751" s="61"/>
      <c r="V1751" s="61"/>
      <c r="X1751" s="61"/>
      <c r="Z1751" s="61"/>
    </row>
    <row r="1752" spans="16:26" ht="12.75">
      <c r="P1752" s="61"/>
      <c r="R1752" s="61"/>
      <c r="T1752" s="61"/>
      <c r="V1752" s="61"/>
      <c r="X1752" s="61"/>
      <c r="Z1752" s="61"/>
    </row>
    <row r="1753" spans="16:26" ht="12.75">
      <c r="P1753" s="61"/>
      <c r="R1753" s="61"/>
      <c r="T1753" s="61"/>
      <c r="V1753" s="61"/>
      <c r="X1753" s="61"/>
      <c r="Z1753" s="61"/>
    </row>
    <row r="1754" spans="16:26" ht="12.75">
      <c r="P1754" s="61"/>
      <c r="R1754" s="61"/>
      <c r="T1754" s="61"/>
      <c r="V1754" s="61"/>
      <c r="X1754" s="61"/>
      <c r="Z1754" s="61"/>
    </row>
    <row r="1755" spans="16:26" ht="12.75">
      <c r="P1755" s="61"/>
      <c r="R1755" s="61"/>
      <c r="T1755" s="61"/>
      <c r="V1755" s="61"/>
      <c r="X1755" s="61"/>
      <c r="Z1755" s="61"/>
    </row>
    <row r="1756" spans="16:26" ht="12.75">
      <c r="P1756" s="61"/>
      <c r="R1756" s="61"/>
      <c r="T1756" s="61"/>
      <c r="V1756" s="61"/>
      <c r="X1756" s="61"/>
      <c r="Z1756" s="61"/>
    </row>
    <row r="1757" spans="16:26" ht="12.75">
      <c r="P1757" s="61"/>
      <c r="R1757" s="61"/>
      <c r="T1757" s="61"/>
      <c r="V1757" s="61"/>
      <c r="X1757" s="61"/>
      <c r="Z1757" s="61"/>
    </row>
    <row r="1758" spans="16:26" ht="12.75">
      <c r="P1758" s="61"/>
      <c r="R1758" s="61"/>
      <c r="T1758" s="61"/>
      <c r="V1758" s="61"/>
      <c r="X1758" s="61"/>
      <c r="Z1758" s="61"/>
    </row>
    <row r="1759" spans="16:26" ht="12.75">
      <c r="P1759" s="61"/>
      <c r="R1759" s="61"/>
      <c r="T1759" s="61"/>
      <c r="V1759" s="61"/>
      <c r="X1759" s="61"/>
      <c r="Z1759" s="61"/>
    </row>
    <row r="1760" spans="16:26" ht="12.75">
      <c r="P1760" s="61"/>
      <c r="R1760" s="61"/>
      <c r="T1760" s="61"/>
      <c r="V1760" s="61"/>
      <c r="X1760" s="61"/>
      <c r="Z1760" s="61"/>
    </row>
    <row r="1761" spans="16:26" ht="12.75">
      <c r="P1761" s="61"/>
      <c r="R1761" s="61"/>
      <c r="T1761" s="61"/>
      <c r="V1761" s="61"/>
      <c r="X1761" s="61"/>
      <c r="Z1761" s="61"/>
    </row>
    <row r="1762" spans="16:26" ht="12.75">
      <c r="P1762" s="61"/>
      <c r="R1762" s="61"/>
      <c r="T1762" s="61"/>
      <c r="V1762" s="61"/>
      <c r="X1762" s="61"/>
      <c r="Z1762" s="61"/>
    </row>
    <row r="1763" spans="16:26" ht="12.75">
      <c r="P1763" s="61"/>
      <c r="R1763" s="61"/>
      <c r="T1763" s="61"/>
      <c r="V1763" s="61"/>
      <c r="X1763" s="61"/>
      <c r="Z1763" s="61"/>
    </row>
    <row r="1764" spans="16:26" ht="12.75">
      <c r="P1764" s="61"/>
      <c r="R1764" s="61"/>
      <c r="T1764" s="61"/>
      <c r="V1764" s="61"/>
      <c r="X1764" s="61"/>
      <c r="Z1764" s="61"/>
    </row>
    <row r="1765" spans="16:26" ht="12.75">
      <c r="P1765" s="61"/>
      <c r="R1765" s="61"/>
      <c r="T1765" s="61"/>
      <c r="V1765" s="61"/>
      <c r="X1765" s="61"/>
      <c r="Z1765" s="61"/>
    </row>
    <row r="1766" spans="16:26" ht="12.75">
      <c r="P1766" s="61"/>
      <c r="R1766" s="61"/>
      <c r="T1766" s="61"/>
      <c r="V1766" s="61"/>
      <c r="X1766" s="61"/>
      <c r="Z1766" s="61"/>
    </row>
    <row r="1767" spans="16:26" ht="12.75">
      <c r="P1767" s="61"/>
      <c r="R1767" s="61"/>
      <c r="T1767" s="61"/>
      <c r="V1767" s="61"/>
      <c r="X1767" s="61"/>
      <c r="Z1767" s="61"/>
    </row>
    <row r="1768" spans="16:26" ht="12.75">
      <c r="P1768" s="61"/>
      <c r="R1768" s="61"/>
      <c r="T1768" s="61"/>
      <c r="V1768" s="61"/>
      <c r="X1768" s="61"/>
      <c r="Z1768" s="61"/>
    </row>
    <row r="1769" spans="16:26" ht="12.75">
      <c r="P1769" s="61"/>
      <c r="R1769" s="61"/>
      <c r="T1769" s="61"/>
      <c r="V1769" s="61"/>
      <c r="X1769" s="61"/>
      <c r="Z1769" s="61"/>
    </row>
    <row r="1770" spans="16:26" ht="12.75">
      <c r="P1770" s="61"/>
      <c r="R1770" s="61"/>
      <c r="T1770" s="61"/>
      <c r="V1770" s="61"/>
      <c r="X1770" s="61"/>
      <c r="Z1770" s="61"/>
    </row>
    <row r="1771" spans="16:26" ht="12.75">
      <c r="P1771" s="61"/>
      <c r="R1771" s="61"/>
      <c r="T1771" s="61"/>
      <c r="V1771" s="61"/>
      <c r="X1771" s="61"/>
      <c r="Z1771" s="61"/>
    </row>
    <row r="1772" spans="16:26" ht="12.75">
      <c r="P1772" s="61"/>
      <c r="R1772" s="61"/>
      <c r="T1772" s="61"/>
      <c r="V1772" s="61"/>
      <c r="X1772" s="61"/>
      <c r="Z1772" s="61"/>
    </row>
    <row r="1773" spans="16:26" ht="12.75">
      <c r="P1773" s="61"/>
      <c r="R1773" s="61"/>
      <c r="T1773" s="61"/>
      <c r="V1773" s="61"/>
      <c r="X1773" s="61"/>
      <c r="Z1773" s="61"/>
    </row>
    <row r="1774" spans="16:26" ht="12.75">
      <c r="P1774" s="61"/>
      <c r="R1774" s="61"/>
      <c r="T1774" s="61"/>
      <c r="V1774" s="61"/>
      <c r="X1774" s="61"/>
      <c r="Z1774" s="61"/>
    </row>
    <row r="1775" spans="16:26" ht="12.75">
      <c r="P1775" s="61"/>
      <c r="R1775" s="61"/>
      <c r="T1775" s="61"/>
      <c r="V1775" s="61"/>
      <c r="X1775" s="61"/>
      <c r="Z1775" s="61"/>
    </row>
    <row r="1776" spans="16:26" ht="12.75">
      <c r="P1776" s="61"/>
      <c r="R1776" s="61"/>
      <c r="T1776" s="61"/>
      <c r="V1776" s="61"/>
      <c r="X1776" s="61"/>
      <c r="Z1776" s="61"/>
    </row>
    <row r="1777" spans="16:26" ht="12.75">
      <c r="P1777" s="61"/>
      <c r="R1777" s="61"/>
      <c r="T1777" s="61"/>
      <c r="V1777" s="61"/>
      <c r="X1777" s="61"/>
      <c r="Z1777" s="61"/>
    </row>
    <row r="1778" spans="16:26" ht="12.75">
      <c r="P1778" s="61"/>
      <c r="R1778" s="61"/>
      <c r="T1778" s="61"/>
      <c r="V1778" s="61"/>
      <c r="X1778" s="61"/>
      <c r="Z1778" s="61"/>
    </row>
    <row r="1779" spans="16:26" ht="12.75">
      <c r="P1779" s="61"/>
      <c r="R1779" s="61"/>
      <c r="T1779" s="61"/>
      <c r="V1779" s="61"/>
      <c r="X1779" s="61"/>
      <c r="Z1779" s="61"/>
    </row>
    <row r="1780" spans="16:26" ht="12.75">
      <c r="P1780" s="61"/>
      <c r="R1780" s="61"/>
      <c r="T1780" s="61"/>
      <c r="V1780" s="61"/>
      <c r="X1780" s="61"/>
      <c r="Z1780" s="61"/>
    </row>
    <row r="1781" spans="16:26" ht="12.75">
      <c r="P1781" s="61"/>
      <c r="R1781" s="61"/>
      <c r="T1781" s="61"/>
      <c r="V1781" s="61"/>
      <c r="X1781" s="61"/>
      <c r="Z1781" s="61"/>
    </row>
    <row r="1782" spans="16:26" ht="12.75">
      <c r="P1782" s="61"/>
      <c r="R1782" s="61"/>
      <c r="T1782" s="61"/>
      <c r="V1782" s="61"/>
      <c r="X1782" s="61"/>
      <c r="Z1782" s="61"/>
    </row>
    <row r="1783" spans="16:26" ht="12.75">
      <c r="P1783" s="61"/>
      <c r="R1783" s="61"/>
      <c r="T1783" s="61"/>
      <c r="V1783" s="61"/>
      <c r="X1783" s="61"/>
      <c r="Z1783" s="61"/>
    </row>
    <row r="1784" spans="16:26" ht="12.75">
      <c r="P1784" s="61"/>
      <c r="R1784" s="61"/>
      <c r="T1784" s="61"/>
      <c r="V1784" s="61"/>
      <c r="X1784" s="61"/>
      <c r="Z1784" s="61"/>
    </row>
    <row r="1785" spans="16:26" ht="12.75">
      <c r="P1785" s="61"/>
      <c r="R1785" s="61"/>
      <c r="T1785" s="61"/>
      <c r="V1785" s="61"/>
      <c r="X1785" s="61"/>
      <c r="Z1785" s="61"/>
    </row>
    <row r="1786" spans="16:26" ht="12.75">
      <c r="P1786" s="61"/>
      <c r="R1786" s="61"/>
      <c r="T1786" s="61"/>
      <c r="V1786" s="61"/>
      <c r="X1786" s="61"/>
      <c r="Z1786" s="61"/>
    </row>
    <row r="1787" spans="16:26" ht="12.75">
      <c r="P1787" s="61"/>
      <c r="R1787" s="61"/>
      <c r="T1787" s="61"/>
      <c r="V1787" s="61"/>
      <c r="X1787" s="61"/>
      <c r="Z1787" s="61"/>
    </row>
    <row r="1788" spans="16:26" ht="12.75">
      <c r="P1788" s="61"/>
      <c r="R1788" s="61"/>
      <c r="T1788" s="61"/>
      <c r="V1788" s="61"/>
      <c r="X1788" s="61"/>
      <c r="Z1788" s="61"/>
    </row>
    <row r="1789" spans="16:26" ht="12.75">
      <c r="P1789" s="61"/>
      <c r="R1789" s="61"/>
      <c r="T1789" s="61"/>
      <c r="V1789" s="61"/>
      <c r="X1789" s="61"/>
      <c r="Z1789" s="61"/>
    </row>
    <row r="1790" spans="16:26" ht="12.75">
      <c r="P1790" s="61"/>
      <c r="R1790" s="61"/>
      <c r="T1790" s="61"/>
      <c r="V1790" s="61"/>
      <c r="X1790" s="61"/>
      <c r="Z1790" s="61"/>
    </row>
    <row r="1791" spans="16:26" ht="12.75">
      <c r="P1791" s="61"/>
      <c r="R1791" s="61"/>
      <c r="T1791" s="61"/>
      <c r="V1791" s="61"/>
      <c r="X1791" s="61"/>
      <c r="Z1791" s="61"/>
    </row>
    <row r="1792" spans="16:26" ht="12.75">
      <c r="P1792" s="61"/>
      <c r="R1792" s="61"/>
      <c r="T1792" s="61"/>
      <c r="V1792" s="61"/>
      <c r="X1792" s="61"/>
      <c r="Z1792" s="61"/>
    </row>
    <row r="1793" spans="16:26" ht="12.75">
      <c r="P1793" s="61"/>
      <c r="R1793" s="61"/>
      <c r="T1793" s="61"/>
      <c r="V1793" s="61"/>
      <c r="X1793" s="61"/>
      <c r="Z1793" s="61"/>
    </row>
    <row r="1794" spans="16:26" ht="12.75">
      <c r="P1794" s="61"/>
      <c r="R1794" s="61"/>
      <c r="T1794" s="61"/>
      <c r="V1794" s="61"/>
      <c r="X1794" s="61"/>
      <c r="Z1794" s="61"/>
    </row>
    <row r="1795" spans="16:26" ht="12.75">
      <c r="P1795" s="61"/>
      <c r="R1795" s="61"/>
      <c r="T1795" s="61"/>
      <c r="V1795" s="61"/>
      <c r="X1795" s="61"/>
      <c r="Z1795" s="61"/>
    </row>
    <row r="1796" spans="16:26" ht="12.75">
      <c r="P1796" s="61"/>
      <c r="R1796" s="61"/>
      <c r="T1796" s="61"/>
      <c r="V1796" s="61"/>
      <c r="X1796" s="61"/>
      <c r="Z1796" s="61"/>
    </row>
    <row r="1797" spans="16:26" ht="12.75">
      <c r="P1797" s="61"/>
      <c r="R1797" s="61"/>
      <c r="T1797" s="61"/>
      <c r="V1797" s="61"/>
      <c r="X1797" s="61"/>
      <c r="Z1797" s="61"/>
    </row>
    <row r="1798" spans="16:26" ht="12.75">
      <c r="P1798" s="61"/>
      <c r="R1798" s="61"/>
      <c r="T1798" s="61"/>
      <c r="V1798" s="61"/>
      <c r="X1798" s="61"/>
      <c r="Z1798" s="61"/>
    </row>
    <row r="1799" spans="16:26" ht="12.75">
      <c r="P1799" s="61"/>
      <c r="R1799" s="61"/>
      <c r="T1799" s="61"/>
      <c r="V1799" s="61"/>
      <c r="X1799" s="61"/>
      <c r="Z1799" s="61"/>
    </row>
    <row r="1800" spans="16:26" ht="12.75">
      <c r="P1800" s="61"/>
      <c r="R1800" s="61"/>
      <c r="T1800" s="61"/>
      <c r="V1800" s="61"/>
      <c r="X1800" s="61"/>
      <c r="Z1800" s="61"/>
    </row>
    <row r="1801" spans="16:26" ht="12.75">
      <c r="P1801" s="61"/>
      <c r="R1801" s="61"/>
      <c r="T1801" s="61"/>
      <c r="V1801" s="61"/>
      <c r="X1801" s="61"/>
      <c r="Z1801" s="61"/>
    </row>
    <row r="1802" spans="16:26" ht="12.75">
      <c r="P1802" s="61"/>
      <c r="R1802" s="61"/>
      <c r="T1802" s="61"/>
      <c r="V1802" s="61"/>
      <c r="X1802" s="61"/>
      <c r="Z1802" s="61"/>
    </row>
    <row r="1803" spans="16:26" ht="12.75">
      <c r="P1803" s="61"/>
      <c r="R1803" s="61"/>
      <c r="T1803" s="61"/>
      <c r="V1803" s="61"/>
      <c r="X1803" s="61"/>
      <c r="Z1803" s="61"/>
    </row>
    <row r="1804" spans="16:26" ht="12.75">
      <c r="P1804" s="61"/>
      <c r="R1804" s="61"/>
      <c r="T1804" s="61"/>
      <c r="V1804" s="61"/>
      <c r="X1804" s="61"/>
      <c r="Z1804" s="61"/>
    </row>
    <row r="1805" spans="16:26" ht="12.75">
      <c r="P1805" s="61"/>
      <c r="R1805" s="61"/>
      <c r="T1805" s="61"/>
      <c r="V1805" s="61"/>
      <c r="X1805" s="61"/>
      <c r="Z1805" s="61"/>
    </row>
    <row r="1806" spans="16:26" ht="12.75">
      <c r="P1806" s="61"/>
      <c r="R1806" s="61"/>
      <c r="T1806" s="61"/>
      <c r="V1806" s="61"/>
      <c r="X1806" s="61"/>
      <c r="Z1806" s="61"/>
    </row>
    <row r="1807" spans="16:26" ht="12.75">
      <c r="P1807" s="61"/>
      <c r="R1807" s="61"/>
      <c r="T1807" s="61"/>
      <c r="V1807" s="61"/>
      <c r="X1807" s="61"/>
      <c r="Z1807" s="61"/>
    </row>
    <row r="1808" spans="16:26" ht="12.75">
      <c r="P1808" s="61"/>
      <c r="R1808" s="61"/>
      <c r="T1808" s="61"/>
      <c r="V1808" s="61"/>
      <c r="X1808" s="61"/>
      <c r="Z1808" s="61"/>
    </row>
    <row r="1809" spans="16:26" ht="12.75">
      <c r="P1809" s="61"/>
      <c r="R1809" s="61"/>
      <c r="T1809" s="61"/>
      <c r="V1809" s="61"/>
      <c r="X1809" s="61"/>
      <c r="Z1809" s="61"/>
    </row>
    <row r="1810" spans="16:26" ht="12.75">
      <c r="P1810" s="61"/>
      <c r="R1810" s="61"/>
      <c r="T1810" s="61"/>
      <c r="V1810" s="61"/>
      <c r="X1810" s="61"/>
      <c r="Z1810" s="61"/>
    </row>
    <row r="1811" spans="16:26" ht="12.75">
      <c r="P1811" s="61"/>
      <c r="R1811" s="61"/>
      <c r="T1811" s="61"/>
      <c r="V1811" s="61"/>
      <c r="X1811" s="61"/>
      <c r="Z1811" s="61"/>
    </row>
    <row r="1812" spans="16:26" ht="12.75">
      <c r="P1812" s="61"/>
      <c r="R1812" s="61"/>
      <c r="T1812" s="61"/>
      <c r="V1812" s="61"/>
      <c r="X1812" s="61"/>
      <c r="Z1812" s="61"/>
    </row>
    <row r="1813" spans="16:26" ht="12.75">
      <c r="P1813" s="61"/>
      <c r="R1813" s="61"/>
      <c r="T1813" s="61"/>
      <c r="V1813" s="61"/>
      <c r="X1813" s="61"/>
      <c r="Z1813" s="61"/>
    </row>
    <row r="1814" spans="16:26" ht="12.75">
      <c r="P1814" s="61"/>
      <c r="R1814" s="61"/>
      <c r="T1814" s="61"/>
      <c r="V1814" s="61"/>
      <c r="X1814" s="61"/>
      <c r="Z1814" s="61"/>
    </row>
    <row r="1815" spans="16:26" ht="12.75">
      <c r="P1815" s="61"/>
      <c r="R1815" s="61"/>
      <c r="T1815" s="61"/>
      <c r="V1815" s="61"/>
      <c r="X1815" s="61"/>
      <c r="Z1815" s="61"/>
    </row>
    <row r="1816" spans="16:26" ht="12.75">
      <c r="P1816" s="61"/>
      <c r="R1816" s="61"/>
      <c r="T1816" s="61"/>
      <c r="V1816" s="61"/>
      <c r="X1816" s="61"/>
      <c r="Z1816" s="61"/>
    </row>
    <row r="1817" spans="16:26" ht="12.75">
      <c r="P1817" s="61"/>
      <c r="R1817" s="61"/>
      <c r="T1817" s="61"/>
      <c r="V1817" s="61"/>
      <c r="X1817" s="61"/>
      <c r="Z1817" s="61"/>
    </row>
    <row r="1818" spans="16:26" ht="12.75">
      <c r="P1818" s="61"/>
      <c r="R1818" s="61"/>
      <c r="T1818" s="61"/>
      <c r="V1818" s="61"/>
      <c r="X1818" s="61"/>
      <c r="Z1818" s="61"/>
    </row>
    <row r="1819" spans="16:26" ht="12.75">
      <c r="P1819" s="61"/>
      <c r="R1819" s="61"/>
      <c r="T1819" s="61"/>
      <c r="V1819" s="61"/>
      <c r="X1819" s="61"/>
      <c r="Z1819" s="61"/>
    </row>
    <row r="1820" spans="16:26" ht="12.75">
      <c r="P1820" s="61"/>
      <c r="R1820" s="61"/>
      <c r="T1820" s="61"/>
      <c r="V1820" s="61"/>
      <c r="X1820" s="61"/>
      <c r="Z1820" s="61"/>
    </row>
    <row r="1821" spans="16:26" ht="12.75">
      <c r="P1821" s="61"/>
      <c r="R1821" s="61"/>
      <c r="T1821" s="61"/>
      <c r="V1821" s="61"/>
      <c r="X1821" s="61"/>
      <c r="Z1821" s="61"/>
    </row>
    <row r="1822" spans="16:26" ht="12.75">
      <c r="P1822" s="61"/>
      <c r="R1822" s="61"/>
      <c r="T1822" s="61"/>
      <c r="V1822" s="61"/>
      <c r="X1822" s="61"/>
      <c r="Z1822" s="61"/>
    </row>
    <row r="1823" spans="16:26" ht="12.75">
      <c r="P1823" s="61"/>
      <c r="R1823" s="61"/>
      <c r="T1823" s="61"/>
      <c r="V1823" s="61"/>
      <c r="X1823" s="61"/>
      <c r="Z1823" s="61"/>
    </row>
    <row r="1824" spans="16:26" ht="12.75">
      <c r="P1824" s="61"/>
      <c r="R1824" s="61"/>
      <c r="T1824" s="61"/>
      <c r="V1824" s="61"/>
      <c r="X1824" s="61"/>
      <c r="Z1824" s="61"/>
    </row>
    <row r="1825" spans="16:26" ht="12.75">
      <c r="P1825" s="61"/>
      <c r="R1825" s="61"/>
      <c r="T1825" s="61"/>
      <c r="V1825" s="61"/>
      <c r="X1825" s="61"/>
      <c r="Z1825" s="61"/>
    </row>
    <row r="1826" spans="16:26" ht="12.75">
      <c r="P1826" s="61"/>
      <c r="R1826" s="61"/>
      <c r="T1826" s="61"/>
      <c r="V1826" s="61"/>
      <c r="X1826" s="61"/>
      <c r="Z1826" s="61"/>
    </row>
    <row r="1827" spans="16:26" ht="12.75">
      <c r="P1827" s="61"/>
      <c r="R1827" s="61"/>
      <c r="T1827" s="61"/>
      <c r="V1827" s="61"/>
      <c r="X1827" s="61"/>
      <c r="Z1827" s="61"/>
    </row>
    <row r="1828" spans="16:26" ht="12.75">
      <c r="P1828" s="61"/>
      <c r="R1828" s="61"/>
      <c r="T1828" s="61"/>
      <c r="V1828" s="61"/>
      <c r="X1828" s="61"/>
      <c r="Z1828" s="61"/>
    </row>
    <row r="1829" spans="16:26" ht="12.75">
      <c r="P1829" s="61"/>
      <c r="R1829" s="61"/>
      <c r="T1829" s="61"/>
      <c r="V1829" s="61"/>
      <c r="X1829" s="61"/>
      <c r="Z1829" s="61"/>
    </row>
    <row r="1830" spans="16:26" ht="12.75">
      <c r="P1830" s="61"/>
      <c r="R1830" s="61"/>
      <c r="T1830" s="61"/>
      <c r="V1830" s="61"/>
      <c r="X1830" s="61"/>
      <c r="Z1830" s="61"/>
    </row>
    <row r="1831" spans="16:26" ht="12.75">
      <c r="P1831" s="61"/>
      <c r="R1831" s="61"/>
      <c r="T1831" s="61"/>
      <c r="V1831" s="61"/>
      <c r="X1831" s="61"/>
      <c r="Z1831" s="61"/>
    </row>
    <row r="1832" spans="16:26" ht="12.75">
      <c r="P1832" s="61"/>
      <c r="R1832" s="61"/>
      <c r="T1832" s="61"/>
      <c r="V1832" s="61"/>
      <c r="X1832" s="61"/>
      <c r="Z1832" s="61"/>
    </row>
    <row r="1833" spans="16:26" ht="12.75">
      <c r="P1833" s="61"/>
      <c r="R1833" s="61"/>
      <c r="T1833" s="61"/>
      <c r="V1833" s="61"/>
      <c r="X1833" s="61"/>
      <c r="Z1833" s="61"/>
    </row>
    <row r="1834" spans="16:26" ht="12.75">
      <c r="P1834" s="61"/>
      <c r="R1834" s="61"/>
      <c r="T1834" s="61"/>
      <c r="V1834" s="61"/>
      <c r="X1834" s="61"/>
      <c r="Z1834" s="61"/>
    </row>
    <row r="1835" spans="16:26" ht="12.75">
      <c r="P1835" s="61"/>
      <c r="R1835" s="61"/>
      <c r="T1835" s="61"/>
      <c r="V1835" s="61"/>
      <c r="X1835" s="61"/>
      <c r="Z1835" s="61"/>
    </row>
    <row r="1836" spans="16:26" ht="12.75">
      <c r="P1836" s="61"/>
      <c r="R1836" s="61"/>
      <c r="T1836" s="61"/>
      <c r="V1836" s="61"/>
      <c r="X1836" s="61"/>
      <c r="Z1836" s="61"/>
    </row>
    <row r="1837" spans="16:26" ht="12.75">
      <c r="P1837" s="61"/>
      <c r="R1837" s="61"/>
      <c r="T1837" s="61"/>
      <c r="V1837" s="61"/>
      <c r="X1837" s="61"/>
      <c r="Z1837" s="61"/>
    </row>
    <row r="1838" spans="16:26" ht="12.75">
      <c r="P1838" s="61"/>
      <c r="R1838" s="61"/>
      <c r="T1838" s="61"/>
      <c r="V1838" s="61"/>
      <c r="X1838" s="61"/>
      <c r="Z1838" s="61"/>
    </row>
    <row r="1839" spans="16:26" ht="12.75">
      <c r="P1839" s="61"/>
      <c r="R1839" s="61"/>
      <c r="T1839" s="61"/>
      <c r="V1839" s="61"/>
      <c r="X1839" s="61"/>
      <c r="Z1839" s="61"/>
    </row>
    <row r="1840" spans="16:26" ht="12.75">
      <c r="P1840" s="61"/>
      <c r="R1840" s="61"/>
      <c r="T1840" s="61"/>
      <c r="V1840" s="61"/>
      <c r="X1840" s="61"/>
      <c r="Z1840" s="61"/>
    </row>
    <row r="1841" spans="16:26" ht="12.75">
      <c r="P1841" s="61"/>
      <c r="R1841" s="61"/>
      <c r="T1841" s="61"/>
      <c r="V1841" s="61"/>
      <c r="X1841" s="61"/>
      <c r="Z1841" s="61"/>
    </row>
    <row r="1842" spans="16:26" ht="12.75">
      <c r="P1842" s="61"/>
      <c r="R1842" s="61"/>
      <c r="T1842" s="61"/>
      <c r="V1842" s="61"/>
      <c r="X1842" s="61"/>
      <c r="Z1842" s="61"/>
    </row>
    <row r="1843" spans="16:26" ht="12.75">
      <c r="P1843" s="61"/>
      <c r="R1843" s="61"/>
      <c r="T1843" s="61"/>
      <c r="V1843" s="61"/>
      <c r="X1843" s="61"/>
      <c r="Z1843" s="61"/>
    </row>
    <row r="1844" spans="16:26" ht="12.75">
      <c r="P1844" s="61"/>
      <c r="R1844" s="61"/>
      <c r="T1844" s="61"/>
      <c r="V1844" s="61"/>
      <c r="X1844" s="61"/>
      <c r="Z1844" s="61"/>
    </row>
    <row r="1845" spans="16:26" ht="12.75">
      <c r="P1845" s="61"/>
      <c r="R1845" s="61"/>
      <c r="T1845" s="61"/>
      <c r="V1845" s="61"/>
      <c r="X1845" s="61"/>
      <c r="Z1845" s="61"/>
    </row>
    <row r="1846" spans="16:26" ht="12.75">
      <c r="P1846" s="61"/>
      <c r="R1846" s="61"/>
      <c r="T1846" s="61"/>
      <c r="V1846" s="61"/>
      <c r="X1846" s="61"/>
      <c r="Z1846" s="61"/>
    </row>
    <row r="1847" spans="16:26" ht="12.75">
      <c r="P1847" s="61"/>
      <c r="R1847" s="61"/>
      <c r="T1847" s="61"/>
      <c r="V1847" s="61"/>
      <c r="X1847" s="61"/>
      <c r="Z1847" s="61"/>
    </row>
    <row r="1848" spans="16:26" ht="12.75">
      <c r="P1848" s="61"/>
      <c r="R1848" s="61"/>
      <c r="T1848" s="61"/>
      <c r="V1848" s="61"/>
      <c r="X1848" s="61"/>
      <c r="Z1848" s="61"/>
    </row>
    <row r="1849" spans="16:26" ht="12.75">
      <c r="P1849" s="61"/>
      <c r="R1849" s="61"/>
      <c r="T1849" s="61"/>
      <c r="V1849" s="61"/>
      <c r="X1849" s="61"/>
      <c r="Z1849" s="61"/>
    </row>
    <row r="1850" spans="16:26" ht="12.75">
      <c r="P1850" s="61"/>
      <c r="R1850" s="61"/>
      <c r="T1850" s="61"/>
      <c r="V1850" s="61"/>
      <c r="X1850" s="61"/>
      <c r="Z1850" s="61"/>
    </row>
    <row r="1851" spans="16:26" ht="12.75">
      <c r="P1851" s="61"/>
      <c r="R1851" s="61"/>
      <c r="T1851" s="61"/>
      <c r="V1851" s="61"/>
      <c r="X1851" s="61"/>
      <c r="Z1851" s="61"/>
    </row>
    <row r="1852" spans="16:26" ht="12.75">
      <c r="P1852" s="61"/>
      <c r="R1852" s="61"/>
      <c r="T1852" s="61"/>
      <c r="V1852" s="61"/>
      <c r="X1852" s="61"/>
      <c r="Z1852" s="61"/>
    </row>
    <row r="1853" spans="16:26" ht="12.75">
      <c r="P1853" s="61"/>
      <c r="R1853" s="61"/>
      <c r="T1853" s="61"/>
      <c r="V1853" s="61"/>
      <c r="X1853" s="61"/>
      <c r="Z1853" s="61"/>
    </row>
    <row r="1854" spans="16:26" ht="12.75">
      <c r="P1854" s="61"/>
      <c r="R1854" s="61"/>
      <c r="T1854" s="61"/>
      <c r="V1854" s="61"/>
      <c r="X1854" s="61"/>
      <c r="Z1854" s="61"/>
    </row>
    <row r="1855" spans="16:26" ht="12.75">
      <c r="P1855" s="61"/>
      <c r="R1855" s="61"/>
      <c r="T1855" s="61"/>
      <c r="V1855" s="61"/>
      <c r="X1855" s="61"/>
      <c r="Z1855" s="61"/>
    </row>
    <row r="1856" spans="16:26" ht="12.75">
      <c r="P1856" s="61"/>
      <c r="R1856" s="61"/>
      <c r="T1856" s="61"/>
      <c r="V1856" s="61"/>
      <c r="X1856" s="61"/>
      <c r="Z1856" s="61"/>
    </row>
    <row r="1857" spans="16:26" ht="12.75">
      <c r="P1857" s="61"/>
      <c r="R1857" s="61"/>
      <c r="T1857" s="61"/>
      <c r="V1857" s="61"/>
      <c r="X1857" s="61"/>
      <c r="Z1857" s="61"/>
    </row>
    <row r="1858" spans="16:26" ht="12.75">
      <c r="P1858" s="61"/>
      <c r="R1858" s="61"/>
      <c r="T1858" s="61"/>
      <c r="V1858" s="61"/>
      <c r="X1858" s="61"/>
      <c r="Z1858" s="61"/>
    </row>
    <row r="1859" spans="16:26" ht="12.75">
      <c r="P1859" s="61"/>
      <c r="R1859" s="61"/>
      <c r="T1859" s="61"/>
      <c r="V1859" s="61"/>
      <c r="X1859" s="61"/>
      <c r="Z1859" s="61"/>
    </row>
    <row r="1860" spans="16:26" ht="12.75">
      <c r="P1860" s="61"/>
      <c r="R1860" s="61"/>
      <c r="T1860" s="61"/>
      <c r="V1860" s="61"/>
      <c r="X1860" s="61"/>
      <c r="Z1860" s="61"/>
    </row>
    <row r="1861" spans="16:26" ht="12.75">
      <c r="P1861" s="61"/>
      <c r="R1861" s="61"/>
      <c r="T1861" s="61"/>
      <c r="V1861" s="61"/>
      <c r="X1861" s="61"/>
      <c r="Z1861" s="61"/>
    </row>
    <row r="1862" spans="16:26" ht="12.75">
      <c r="P1862" s="61"/>
      <c r="R1862" s="61"/>
      <c r="T1862" s="61"/>
      <c r="V1862" s="61"/>
      <c r="X1862" s="61"/>
      <c r="Z1862" s="61"/>
    </row>
    <row r="1863" spans="16:26" ht="12.75">
      <c r="P1863" s="61"/>
      <c r="R1863" s="61"/>
      <c r="T1863" s="61"/>
      <c r="V1863" s="61"/>
      <c r="X1863" s="61"/>
      <c r="Z1863" s="61"/>
    </row>
    <row r="1864" spans="16:26" ht="12.75">
      <c r="P1864" s="61"/>
      <c r="R1864" s="61"/>
      <c r="T1864" s="61"/>
      <c r="V1864" s="61"/>
      <c r="X1864" s="61"/>
      <c r="Z1864" s="61"/>
    </row>
    <row r="1865" spans="16:26" ht="12.75">
      <c r="P1865" s="61"/>
      <c r="R1865" s="61"/>
      <c r="T1865" s="61"/>
      <c r="V1865" s="61"/>
      <c r="X1865" s="61"/>
      <c r="Z1865" s="61"/>
    </row>
    <row r="1866" spans="16:26" ht="12.75">
      <c r="P1866" s="61"/>
      <c r="R1866" s="61"/>
      <c r="T1866" s="61"/>
      <c r="V1866" s="61"/>
      <c r="X1866" s="61"/>
      <c r="Z1866" s="61"/>
    </row>
    <row r="1867" spans="16:26" ht="12.75">
      <c r="P1867" s="61"/>
      <c r="R1867" s="61"/>
      <c r="T1867" s="61"/>
      <c r="V1867" s="61"/>
      <c r="X1867" s="61"/>
      <c r="Z1867" s="61"/>
    </row>
    <row r="1868" spans="16:26" ht="12.75">
      <c r="P1868" s="61"/>
      <c r="R1868" s="61"/>
      <c r="T1868" s="61"/>
      <c r="V1868" s="61"/>
      <c r="X1868" s="61"/>
      <c r="Z1868" s="61"/>
    </row>
    <row r="1869" spans="16:26" ht="12.75">
      <c r="P1869" s="61"/>
      <c r="R1869" s="61"/>
      <c r="T1869" s="61"/>
      <c r="V1869" s="61"/>
      <c r="X1869" s="61"/>
      <c r="Z1869" s="61"/>
    </row>
  </sheetData>
  <mergeCells count="15">
    <mergeCell ref="A3:A4"/>
    <mergeCell ref="AB3:AB4"/>
    <mergeCell ref="AG3:AG4"/>
    <mergeCell ref="AD3:AD4"/>
    <mergeCell ref="AC3:AC4"/>
    <mergeCell ref="AE3:AE4"/>
    <mergeCell ref="AF3:AF4"/>
    <mergeCell ref="AL3:AL4"/>
    <mergeCell ref="AM3:AM4"/>
    <mergeCell ref="C3:C4"/>
    <mergeCell ref="B3:B4"/>
    <mergeCell ref="D3:D4"/>
    <mergeCell ref="AI3:AI4"/>
    <mergeCell ref="AH3:AH4"/>
    <mergeCell ref="AK3:AK4"/>
  </mergeCells>
  <printOptions/>
  <pageMargins left="0.75" right="0.75" top="0.57" bottom="0.46" header="0" footer="0.46"/>
  <pageSetup horizontalDpi="600" verticalDpi="600" orientation="portrait" paperSize="9" r:id="rId7"/>
  <legacyDrawing r:id="rId6"/>
  <oleObjects>
    <oleObject progId="Equation.3" shapeId="962431" r:id="rId1"/>
    <oleObject progId="Equation.3" shapeId="962433" r:id="rId2"/>
    <oleObject progId="Equation.3" shapeId="962434" r:id="rId3"/>
    <oleObject progId="Equation.3" shapeId="962435" r:id="rId4"/>
    <oleObject progId="Equation.3" shapeId="962436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V43"/>
  <sheetViews>
    <sheetView showGridLines="0" showRowColHeaders="0" tabSelected="1" zoomScale="118" zoomScaleNormal="118" workbookViewId="0" topLeftCell="A1">
      <selection activeCell="A1" sqref="A1"/>
    </sheetView>
  </sheetViews>
  <sheetFormatPr defaultColWidth="11.5546875" defaultRowHeight="15" zeroHeight="1"/>
  <cols>
    <col min="1" max="1" width="1.4375" style="0" customWidth="1"/>
    <col min="2" max="2" width="2.4453125" style="0" customWidth="1"/>
    <col min="3" max="3" width="7.6640625" style="0" customWidth="1"/>
    <col min="4" max="4" width="9.10546875" style="0" customWidth="1"/>
    <col min="5" max="5" width="8.88671875" style="0" customWidth="1"/>
    <col min="6" max="6" width="6.10546875" style="0" customWidth="1"/>
    <col min="7" max="7" width="9.10546875" style="0" customWidth="1"/>
    <col min="8" max="8" width="8.77734375" style="0" customWidth="1"/>
    <col min="9" max="9" width="8.99609375" style="0" customWidth="1"/>
    <col min="10" max="10" width="2.88671875" style="0" customWidth="1"/>
    <col min="11" max="11" width="5.10546875" style="1" bestFit="1" customWidth="1"/>
    <col min="12" max="12" width="3.5546875" style="1" bestFit="1" customWidth="1"/>
    <col min="13" max="13" width="3.88671875" style="1" bestFit="1" customWidth="1"/>
    <col min="14" max="14" width="4.4453125" style="1" bestFit="1" customWidth="1"/>
    <col min="15" max="16" width="3.88671875" style="1" bestFit="1" customWidth="1"/>
    <col min="17" max="17" width="4.4453125" style="1" bestFit="1" customWidth="1"/>
    <col min="18" max="19" width="3.88671875" style="1" bestFit="1" customWidth="1"/>
    <col min="20" max="20" width="4.3359375" style="1" customWidth="1"/>
    <col min="21" max="21" width="3.88671875" style="1" bestFit="1" customWidth="1"/>
    <col min="22" max="23" width="4.4453125" style="1" bestFit="1" customWidth="1"/>
    <col min="24" max="24" width="0.9921875" style="1" hidden="1" customWidth="1"/>
    <col min="25" max="25" width="4.4453125" style="1" hidden="1" customWidth="1"/>
    <col min="26" max="255" width="11.5546875" style="1" hidden="1" customWidth="1"/>
    <col min="256" max="16384" width="7.10546875" style="1" hidden="1" customWidth="1"/>
  </cols>
  <sheetData>
    <row r="1" ht="11.25" customHeight="1">
      <c r="D1" s="7"/>
    </row>
    <row r="2" spans="2:256" ht="15">
      <c r="B2" s="3"/>
      <c r="C2" s="4"/>
      <c r="D2" s="4"/>
      <c r="E2" s="4"/>
      <c r="F2" s="4"/>
      <c r="G2" s="4"/>
      <c r="H2" s="4"/>
      <c r="I2" s="4"/>
      <c r="J2" s="5"/>
      <c r="IT2" s="15">
        <v>1</v>
      </c>
      <c r="IU2" s="15">
        <f>IT2-C8</f>
        <v>1</v>
      </c>
      <c r="IV2" s="15">
        <f>IT2-C8</f>
        <v>1</v>
      </c>
    </row>
    <row r="3" spans="2:256" ht="15" customHeight="1">
      <c r="B3" s="6"/>
      <c r="C3" s="137" t="s">
        <v>53</v>
      </c>
      <c r="D3" s="7"/>
      <c r="E3" s="7"/>
      <c r="F3" s="7"/>
      <c r="G3" s="7"/>
      <c r="H3" s="7"/>
      <c r="I3" s="7"/>
      <c r="J3" s="8"/>
      <c r="IT3" s="1">
        <v>0.4</v>
      </c>
      <c r="IU3" s="1">
        <f>IU2*IT3</f>
        <v>0.4</v>
      </c>
      <c r="IV3" s="16" t="e">
        <f>E8-IT6</f>
        <v>#VALUE!</v>
      </c>
    </row>
    <row r="4" spans="2:256" ht="15.75" customHeight="1">
      <c r="B4" s="6"/>
      <c r="C4" s="135" t="s">
        <v>51</v>
      </c>
      <c r="D4" s="7"/>
      <c r="E4" s="7"/>
      <c r="F4" s="7"/>
      <c r="G4" s="7"/>
      <c r="H4" s="7"/>
      <c r="I4" s="7"/>
      <c r="J4" s="8"/>
      <c r="IT4" s="1">
        <v>100</v>
      </c>
      <c r="IU4" s="1">
        <f>IU3*IT4</f>
        <v>40</v>
      </c>
      <c r="IV4" s="1" t="e">
        <f>IV3*IT3</f>
        <v>#VALUE!</v>
      </c>
    </row>
    <row r="5" spans="2:10" ht="15.75" customHeight="1">
      <c r="B5" s="6"/>
      <c r="C5" s="136" t="s">
        <v>52</v>
      </c>
      <c r="D5" s="7"/>
      <c r="E5" s="7"/>
      <c r="F5" s="7"/>
      <c r="G5" s="7"/>
      <c r="H5" s="7"/>
      <c r="I5" s="7"/>
      <c r="J5" s="8"/>
    </row>
    <row r="6" spans="2:256" ht="15.75" customHeight="1">
      <c r="B6" s="6"/>
      <c r="C6" s="7"/>
      <c r="D6" s="7"/>
      <c r="E6" s="7"/>
      <c r="F6" s="7"/>
      <c r="H6" s="7"/>
      <c r="I6" s="7"/>
      <c r="J6" s="8"/>
      <c r="IT6" s="1">
        <v>1</v>
      </c>
      <c r="IU6" s="16" t="e">
        <f>IU4/C8</f>
        <v>#DIV/0!</v>
      </c>
      <c r="IV6" s="1" t="e">
        <f>IV4/IT4</f>
        <v>#VALUE!</v>
      </c>
    </row>
    <row r="7" spans="2:10" ht="15.75" customHeight="1">
      <c r="B7" s="6"/>
      <c r="C7" s="17" t="s">
        <v>2</v>
      </c>
      <c r="D7" s="17" t="s">
        <v>35</v>
      </c>
      <c r="E7" s="17" t="s">
        <v>36</v>
      </c>
      <c r="F7" s="17" t="s">
        <v>1</v>
      </c>
      <c r="G7" s="17" t="s">
        <v>3</v>
      </c>
      <c r="H7" s="17" t="s">
        <v>36</v>
      </c>
      <c r="I7" s="17" t="s">
        <v>1</v>
      </c>
      <c r="J7" s="8"/>
    </row>
    <row r="8" spans="2:10" ht="15.75" customHeight="1">
      <c r="B8" s="6"/>
      <c r="C8" s="93"/>
      <c r="D8" s="96">
        <f>IF(D14="","",C8*D14)</f>
      </c>
      <c r="E8" s="90">
        <f>IF(C8="","",IU6+IT6)</f>
      </c>
      <c r="F8" s="90">
        <f>IF(C8="","",IF(C8&lt;1,IV2/IV6,IT2/(IT3*IT6*IT3)))</f>
      </c>
      <c r="G8" s="88">
        <f>IF($C$8="","",50%)</f>
      </c>
      <c r="H8" s="89">
        <f>IF(C8="","",IF(ROUND($E$8*G8,0)=0,ROUNDUP($E$8*G8,0),ROUND($E$8*G8,0)))</f>
      </c>
      <c r="I8" s="89">
        <f>IF(C8="","",ROUND($F$8*G8,0))</f>
      </c>
      <c r="J8" s="8"/>
    </row>
    <row r="9" spans="2:10" ht="15.75" customHeight="1">
      <c r="B9" s="6"/>
      <c r="C9" s="7"/>
      <c r="D9" s="7"/>
      <c r="E9" s="14"/>
      <c r="F9" s="14"/>
      <c r="G9" s="88">
        <f>IF($C$8="","",G8+0.05)</f>
      </c>
      <c r="H9" s="89">
        <f>IF(C8="","",IF(ROUND($E$8*G9,0)=0,ROUNDUP($E$8*G9,0),ROUND($E$8*G9,0)))</f>
      </c>
      <c r="I9" s="89">
        <f>IF(C8="","",ROUND($F$8*G9,0))</f>
      </c>
      <c r="J9" s="8"/>
    </row>
    <row r="10" spans="2:10" ht="15.75" customHeight="1">
      <c r="B10" s="6"/>
      <c r="C10" s="109" t="s">
        <v>49</v>
      </c>
      <c r="D10" s="110"/>
      <c r="E10" s="111"/>
      <c r="F10" s="14"/>
      <c r="G10" s="88">
        <f aca="true" t="shared" si="0" ref="G10:G18">IF($C$8="","",G9+0.05)</f>
      </c>
      <c r="H10" s="89">
        <f>IF(C8="","",IF(ROUND($E$8*G10,0)=0,ROUNDUP($E$8*G10,0),ROUND($E$8*G10,0)))</f>
      </c>
      <c r="I10" s="89">
        <f>IF(C8="","",ROUND($F$8*G10,0))</f>
      </c>
      <c r="J10" s="8"/>
    </row>
    <row r="11" spans="2:10" ht="15.75" customHeight="1">
      <c r="B11" s="6"/>
      <c r="C11" s="134" t="s">
        <v>50</v>
      </c>
      <c r="D11" s="108"/>
      <c r="E11" s="112"/>
      <c r="F11" s="7"/>
      <c r="G11" s="88">
        <f t="shared" si="0"/>
      </c>
      <c r="H11" s="89">
        <f>IF(C8="","",IF(ROUND($E$8*G11,0)=0,ROUNDUP($E$8*G11,0),ROUND($E$8*G11,0)))</f>
      </c>
      <c r="I11" s="89">
        <f>IF(C8="","",ROUND($F$8*G11,0))</f>
      </c>
      <c r="J11" s="8"/>
    </row>
    <row r="12" spans="2:10" ht="15.75" customHeight="1">
      <c r="B12" s="6"/>
      <c r="C12" s="116" t="s">
        <v>2</v>
      </c>
      <c r="D12" s="91" t="s">
        <v>37</v>
      </c>
      <c r="E12" s="113" t="s">
        <v>20</v>
      </c>
      <c r="G12" s="88">
        <f t="shared" si="0"/>
      </c>
      <c r="H12" s="89">
        <f>IF(C8="","",IF(ROUND($E$8*G12,0)=0,ROUNDUP($E$8*G12,0),ROUND($E$8*G12,0)))</f>
      </c>
      <c r="I12" s="89">
        <f>IF(C8="","",ROUND($F$8*G12,0))</f>
      </c>
      <c r="J12" s="8"/>
    </row>
    <row r="13" spans="2:10" ht="15.75" customHeight="1">
      <c r="B13" s="6"/>
      <c r="C13" s="117">
        <f>IF(C15="","",VLOOKUP(C17,Taula_I1RM!AG5:AH65,2))</f>
      </c>
      <c r="D13" s="121" t="s">
        <v>38</v>
      </c>
      <c r="E13" s="120" t="s">
        <v>39</v>
      </c>
      <c r="G13" s="88">
        <f t="shared" si="0"/>
      </c>
      <c r="H13" s="89">
        <f>IF(C8="","",IF(ROUND($E$8*G13,0)=0,ROUNDUP($E$8*G13,0),ROUND($E$8*G13,0)))</f>
      </c>
      <c r="I13" s="89">
        <f>IF(C8="","",ROUND($F$8*G13,0))</f>
      </c>
      <c r="J13" s="8"/>
    </row>
    <row r="14" spans="2:10" ht="15.75" customHeight="1">
      <c r="B14" s="6"/>
      <c r="C14" s="116" t="s">
        <v>0</v>
      </c>
      <c r="D14" s="97">
        <f>IF(E17*E14=0,"",((C15-1)*C17*0.4)+(E17*(1-C13)+E17))</f>
      </c>
      <c r="E14" s="114"/>
      <c r="G14" s="88">
        <f t="shared" si="0"/>
      </c>
      <c r="H14" s="89">
        <f>IF(C8="","",IF(ROUND($E$8*G14,0)=0,ROUNDUP($E$8*G14,0),ROUND($E$8*G14,0)))</f>
      </c>
      <c r="I14" s="89">
        <f>IF(C8="","",ROUND($F$8*G14,0))</f>
      </c>
      <c r="J14" s="8"/>
    </row>
    <row r="15" spans="2:10" ht="15.75" customHeight="1">
      <c r="B15" s="6"/>
      <c r="C15" s="118">
        <f>IF(E14="","",ROUNDDOWN(VLOOKUP(E14,Taula_I1RM!AJ5:AK24,2),0))</f>
      </c>
      <c r="D15" s="92"/>
      <c r="E15" s="115" t="s">
        <v>19</v>
      </c>
      <c r="F15" s="7"/>
      <c r="G15" s="88">
        <f t="shared" si="0"/>
      </c>
      <c r="H15" s="89">
        <f>IF(C8="","",IF(ROUND($E$8*G15,0)=0,ROUNDUP($E$8*G15,0),ROUND($E$8*G15,0)))</f>
      </c>
      <c r="I15" s="89">
        <f>IF(C8="","",ROUND($F$8*G15,0))</f>
      </c>
      <c r="J15" s="8"/>
    </row>
    <row r="16" spans="2:10" ht="15.75" customHeight="1">
      <c r="B16" s="6"/>
      <c r="C16" s="119" t="s">
        <v>1</v>
      </c>
      <c r="D16" s="92"/>
      <c r="E16" s="120" t="s">
        <v>38</v>
      </c>
      <c r="F16" s="7"/>
      <c r="G16" s="88">
        <f t="shared" si="0"/>
      </c>
      <c r="H16" s="89">
        <f>IF(C8="","",IF(ROUND($E$8*G16,0)=0,ROUNDUP($E$8*G16,0),ROUND($E$8*G16,0)))</f>
      </c>
      <c r="I16" s="89">
        <f>IF(C8="","",ROUND($F$8*G16,0))</f>
      </c>
      <c r="J16" s="8"/>
    </row>
    <row r="17" spans="2:10" ht="15.75" customHeight="1">
      <c r="B17" s="6"/>
      <c r="C17" s="118">
        <f>IF(C15="","",VLOOKUP(C15,Taula_I1RM!AL5:AM65,2))</f>
      </c>
      <c r="D17" s="92"/>
      <c r="E17" s="130"/>
      <c r="F17" s="7"/>
      <c r="G17" s="88">
        <f t="shared" si="0"/>
      </c>
      <c r="H17" s="89">
        <f>IF(C8="","",IF(ROUND($E$8*G17,0)=0,ROUNDUP($E$8*G17,0),ROUND($E$8*G17,0)))</f>
      </c>
      <c r="I17" s="89">
        <f>IF(C8="","",ROUND($F$8*G17,0))</f>
      </c>
      <c r="J17" s="8"/>
    </row>
    <row r="18" spans="2:10" ht="15.75" customHeight="1">
      <c r="B18" s="6"/>
      <c r="C18" s="131"/>
      <c r="D18" s="132"/>
      <c r="E18" s="133" t="s">
        <v>48</v>
      </c>
      <c r="F18" s="14"/>
      <c r="G18" s="88">
        <f t="shared" si="0"/>
      </c>
      <c r="H18" s="89">
        <f>IF(C8="","",ROUND($E$8*G18,0))</f>
      </c>
      <c r="I18" s="89">
        <f>IF(C8="","",ROUND($F$8*G18,0))</f>
      </c>
      <c r="J18" s="8"/>
    </row>
    <row r="19" spans="2:10" ht="15.75" customHeight="1">
      <c r="B19" s="9"/>
      <c r="C19" s="10"/>
      <c r="D19" s="10"/>
      <c r="E19" s="10"/>
      <c r="F19" s="10"/>
      <c r="G19" s="10"/>
      <c r="H19" s="10"/>
      <c r="I19" s="10"/>
      <c r="J19" s="11"/>
    </row>
    <row r="20" spans="2:23" ht="14.25" customHeight="1">
      <c r="B20" s="128"/>
      <c r="D20" s="7"/>
      <c r="E20" s="7"/>
      <c r="F20" s="7"/>
      <c r="G20" s="7"/>
      <c r="I20" s="129" t="s">
        <v>5</v>
      </c>
      <c r="J20" s="94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1" spans="11:23" ht="5.25" customHeight="1"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</row>
    <row r="22" spans="1:26" s="126" customFormat="1" ht="13.5" customHeight="1">
      <c r="A22" s="122"/>
      <c r="B22" s="123" t="s">
        <v>4</v>
      </c>
      <c r="C22" s="122"/>
      <c r="D22" s="122"/>
      <c r="E22" s="122"/>
      <c r="F22" s="122"/>
      <c r="G22" s="122"/>
      <c r="H22" s="122"/>
      <c r="I22" s="122"/>
      <c r="J22" s="122"/>
      <c r="K22" s="124" t="s">
        <v>2</v>
      </c>
      <c r="L22" s="125">
        <f>C8</f>
        <v>0</v>
      </c>
      <c r="M22" s="125">
        <f aca="true" t="shared" si="1" ref="M22:V22">$C$8</f>
        <v>0</v>
      </c>
      <c r="N22" s="125">
        <f t="shared" si="1"/>
        <v>0</v>
      </c>
      <c r="O22" s="125">
        <f t="shared" si="1"/>
        <v>0</v>
      </c>
      <c r="P22" s="125">
        <f t="shared" si="1"/>
        <v>0</v>
      </c>
      <c r="Q22" s="125">
        <f t="shared" si="1"/>
        <v>0</v>
      </c>
      <c r="R22" s="125">
        <f t="shared" si="1"/>
        <v>0</v>
      </c>
      <c r="S22" s="125">
        <f t="shared" si="1"/>
        <v>0</v>
      </c>
      <c r="T22" s="125">
        <f t="shared" si="1"/>
        <v>0</v>
      </c>
      <c r="U22" s="125">
        <f t="shared" si="1"/>
        <v>0</v>
      </c>
      <c r="V22" s="125">
        <f t="shared" si="1"/>
        <v>0</v>
      </c>
      <c r="Z22" s="127"/>
    </row>
    <row r="23" spans="1:26" s="99" customFormat="1" ht="16.5" customHeight="1">
      <c r="A23"/>
      <c r="B23" s="12" t="s">
        <v>8</v>
      </c>
      <c r="C23"/>
      <c r="D23"/>
      <c r="E23"/>
      <c r="F23"/>
      <c r="G23"/>
      <c r="H23"/>
      <c r="I23"/>
      <c r="J23"/>
      <c r="K23" s="98" t="s">
        <v>3</v>
      </c>
      <c r="L23" s="100">
        <f>G8</f>
      </c>
      <c r="M23" s="100">
        <f>G9</f>
      </c>
      <c r="N23" s="100">
        <f>G10</f>
      </c>
      <c r="O23" s="100">
        <f>G11</f>
      </c>
      <c r="P23" s="100">
        <f>G12</f>
      </c>
      <c r="Q23" s="100">
        <f>G13</f>
      </c>
      <c r="R23" s="100">
        <f>G14</f>
      </c>
      <c r="S23" s="100">
        <f>G15</f>
      </c>
      <c r="T23" s="100">
        <f>G16</f>
      </c>
      <c r="U23" s="100">
        <f>G17</f>
      </c>
      <c r="V23" s="100">
        <f>G18</f>
      </c>
      <c r="Z23" s="103"/>
    </row>
    <row r="24" spans="1:26" s="99" customFormat="1" ht="12" customHeight="1">
      <c r="A24"/>
      <c r="B24" s="13" t="s">
        <v>9</v>
      </c>
      <c r="C24"/>
      <c r="D24"/>
      <c r="E24"/>
      <c r="F24"/>
      <c r="G24"/>
      <c r="H24"/>
      <c r="I24"/>
      <c r="J24"/>
      <c r="K24" s="98" t="s">
        <v>20</v>
      </c>
      <c r="L24" s="101">
        <f>H8</f>
      </c>
      <c r="M24" s="101">
        <f>H9</f>
      </c>
      <c r="N24" s="101">
        <f>H10</f>
      </c>
      <c r="O24" s="101">
        <f>H11</f>
      </c>
      <c r="P24" s="101">
        <f>H12</f>
      </c>
      <c r="Q24" s="101">
        <f>H13</f>
      </c>
      <c r="R24" s="101">
        <f>H14</f>
      </c>
      <c r="S24" s="101">
        <f>H15</f>
      </c>
      <c r="T24" s="101">
        <f>H16</f>
      </c>
      <c r="U24" s="101">
        <f>H17</f>
      </c>
      <c r="V24" s="101">
        <f>H18</f>
      </c>
      <c r="Z24" s="103"/>
    </row>
    <row r="25" spans="1:26" s="99" customFormat="1" ht="15" customHeight="1">
      <c r="A25"/>
      <c r="B25"/>
      <c r="C25" s="2" t="s">
        <v>6</v>
      </c>
      <c r="D25"/>
      <c r="E25"/>
      <c r="F25"/>
      <c r="G25"/>
      <c r="H25"/>
      <c r="I25"/>
      <c r="J25"/>
      <c r="K25" s="98" t="s">
        <v>22</v>
      </c>
      <c r="L25" s="101">
        <f>I8</f>
      </c>
      <c r="M25" s="101">
        <f>I9</f>
      </c>
      <c r="N25" s="101">
        <f>I10</f>
      </c>
      <c r="O25" s="101">
        <f>I11</f>
      </c>
      <c r="P25" s="101">
        <f>I12</f>
      </c>
      <c r="Q25" s="101">
        <f>I13</f>
      </c>
      <c r="R25" s="101">
        <f>I14</f>
      </c>
      <c r="S25" s="101">
        <f>I15</f>
      </c>
      <c r="T25" s="101">
        <f>I16</f>
      </c>
      <c r="U25" s="101">
        <f>I17</f>
      </c>
      <c r="V25" s="101">
        <f>I18</f>
      </c>
      <c r="Z25" s="103"/>
    </row>
    <row r="26" spans="1:26" s="99" customFormat="1" ht="12" customHeight="1">
      <c r="A26"/>
      <c r="B26"/>
      <c r="C26" s="2" t="s">
        <v>7</v>
      </c>
      <c r="D26"/>
      <c r="E26"/>
      <c r="F26"/>
      <c r="G26"/>
      <c r="H26"/>
      <c r="I26"/>
      <c r="J26"/>
      <c r="K26" s="98" t="s">
        <v>40</v>
      </c>
      <c r="L26" s="102">
        <v>1</v>
      </c>
      <c r="M26" s="102">
        <f aca="true" t="shared" si="2" ref="M26:V26">L26+1</f>
        <v>2</v>
      </c>
      <c r="N26" s="102">
        <f t="shared" si="2"/>
        <v>3</v>
      </c>
      <c r="O26" s="102">
        <f t="shared" si="2"/>
        <v>4</v>
      </c>
      <c r="P26" s="102">
        <f t="shared" si="2"/>
        <v>5</v>
      </c>
      <c r="Q26" s="102">
        <f t="shared" si="2"/>
        <v>6</v>
      </c>
      <c r="R26" s="102">
        <f t="shared" si="2"/>
        <v>7</v>
      </c>
      <c r="S26" s="102">
        <f t="shared" si="2"/>
        <v>8</v>
      </c>
      <c r="T26" s="102">
        <f t="shared" si="2"/>
        <v>9</v>
      </c>
      <c r="U26" s="102">
        <f t="shared" si="2"/>
        <v>10</v>
      </c>
      <c r="V26" s="102">
        <f t="shared" si="2"/>
        <v>11</v>
      </c>
      <c r="Z26" s="103"/>
    </row>
    <row r="27" spans="1:26" s="99" customFormat="1" ht="15" customHeight="1">
      <c r="A27"/>
      <c r="B27" s="13" t="s">
        <v>10</v>
      </c>
      <c r="C27"/>
      <c r="D27"/>
      <c r="E27"/>
      <c r="F27"/>
      <c r="G27"/>
      <c r="H27"/>
      <c r="I27"/>
      <c r="J27"/>
      <c r="K27" s="98"/>
      <c r="L27" s="1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03"/>
      <c r="Y27" s="103"/>
      <c r="Z27" s="103"/>
    </row>
    <row r="28" spans="1:26" s="99" customFormat="1" ht="12" customHeight="1">
      <c r="A28"/>
      <c r="B28" s="13" t="s">
        <v>16</v>
      </c>
      <c r="C28"/>
      <c r="D28"/>
      <c r="E28"/>
      <c r="F28"/>
      <c r="G28"/>
      <c r="H28"/>
      <c r="I28"/>
      <c r="J28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10" s="99" customFormat="1" ht="12" customHeight="1">
      <c r="A29"/>
      <c r="B29" s="13" t="s">
        <v>11</v>
      </c>
      <c r="C29" s="13"/>
      <c r="D29"/>
      <c r="E29"/>
      <c r="F29"/>
      <c r="G29"/>
      <c r="H29"/>
      <c r="I29"/>
      <c r="J29"/>
    </row>
    <row r="30" spans="1:23" s="99" customFormat="1" ht="15" customHeight="1">
      <c r="A30"/>
      <c r="B30" s="2" t="s">
        <v>12</v>
      </c>
      <c r="C30"/>
      <c r="D30"/>
      <c r="E30"/>
      <c r="F30"/>
      <c r="G30"/>
      <c r="H30"/>
      <c r="I30"/>
      <c r="J30"/>
      <c r="K30" s="104" t="s">
        <v>41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1:23" s="99" customFormat="1" ht="12" customHeight="1">
      <c r="A31"/>
      <c r="B31" s="13" t="s">
        <v>13</v>
      </c>
      <c r="C31" s="13"/>
      <c r="D31"/>
      <c r="E31"/>
      <c r="F31"/>
      <c r="G31"/>
      <c r="H31"/>
      <c r="I31"/>
      <c r="J31"/>
      <c r="K31" s="104" t="s">
        <v>2</v>
      </c>
      <c r="L31" s="105">
        <f>C8</f>
        <v>0</v>
      </c>
      <c r="M31" s="105">
        <f>L31</f>
        <v>0</v>
      </c>
      <c r="N31" s="105">
        <f>M31</f>
        <v>0</v>
      </c>
      <c r="O31" s="105">
        <f aca="true" t="shared" si="3" ref="O31:W31">L31+0.05</f>
        <v>0.05</v>
      </c>
      <c r="P31" s="105">
        <f t="shared" si="3"/>
        <v>0.05</v>
      </c>
      <c r="Q31" s="105">
        <f t="shared" si="3"/>
        <v>0.05</v>
      </c>
      <c r="R31" s="105">
        <f t="shared" si="3"/>
        <v>0.1</v>
      </c>
      <c r="S31" s="105">
        <f t="shared" si="3"/>
        <v>0.1</v>
      </c>
      <c r="T31" s="105">
        <f t="shared" si="3"/>
        <v>0.1</v>
      </c>
      <c r="U31" s="105">
        <f t="shared" si="3"/>
        <v>0.15000000000000002</v>
      </c>
      <c r="V31" s="105">
        <f t="shared" si="3"/>
        <v>0.15000000000000002</v>
      </c>
      <c r="W31" s="105">
        <f t="shared" si="3"/>
        <v>0.15000000000000002</v>
      </c>
    </row>
    <row r="32" spans="1:23" s="99" customFormat="1" ht="12" customHeight="1">
      <c r="A32"/>
      <c r="B32" s="13" t="s">
        <v>14</v>
      </c>
      <c r="C32" s="13"/>
      <c r="D32"/>
      <c r="E32"/>
      <c r="F32"/>
      <c r="G32"/>
      <c r="H32"/>
      <c r="I32"/>
      <c r="J32"/>
      <c r="K32" s="104" t="s">
        <v>3</v>
      </c>
      <c r="L32" s="105">
        <f>G12</f>
      </c>
      <c r="M32" s="105">
        <f>G15</f>
      </c>
      <c r="N32" s="105">
        <f>G18</f>
      </c>
      <c r="O32" s="105">
        <f>G12</f>
      </c>
      <c r="P32" s="105">
        <f>G15</f>
      </c>
      <c r="Q32" s="105">
        <f>G18</f>
      </c>
      <c r="R32" s="105">
        <f>G13</f>
      </c>
      <c r="S32" s="105">
        <f>G15</f>
      </c>
      <c r="T32" s="105">
        <f>G18</f>
      </c>
      <c r="U32" s="105">
        <f>G13</f>
      </c>
      <c r="V32" s="105">
        <f>G15</f>
      </c>
      <c r="W32" s="105">
        <f>G18</f>
      </c>
    </row>
    <row r="33" spans="1:23" s="99" customFormat="1" ht="12" customHeight="1">
      <c r="A33"/>
      <c r="B33" s="13" t="s">
        <v>17</v>
      </c>
      <c r="C33"/>
      <c r="D33"/>
      <c r="E33"/>
      <c r="F33"/>
      <c r="G33"/>
      <c r="H33"/>
      <c r="I33"/>
      <c r="J33"/>
      <c r="K33" s="104" t="s">
        <v>20</v>
      </c>
      <c r="L33" s="106" t="e">
        <f>IF(ROUNDDOWN(VLOOKUP(L31,Taula_I1RM!$AH$5:$AI$65,2)*L32,0)=0,ROUNDUP(VLOOKUP(L31,Taula_I1RM!$AH$5:$AI$65,2)*L32,0),ROUNDDOWN(VLOOKUP(L31,Taula_I1RM!$AH$5:$AI$65,2)*L32,0))</f>
        <v>#N/A</v>
      </c>
      <c r="M33" s="106" t="e">
        <f>IF(ROUNDDOWN(VLOOKUP(M31,Taula_I1RM!$AH$5:$AI$65,2)*M32,0)=0,ROUNDUP(VLOOKUP(M31,Taula_I1RM!$AH$5:$AI$65,2)*M32,0),ROUNDDOWN(VLOOKUP(M31,Taula_I1RM!$AH$5:$AI$65,2)*M32,0))</f>
        <v>#N/A</v>
      </c>
      <c r="N33" s="106" t="e">
        <f>IF(ROUNDDOWN(VLOOKUP(N31,Taula_I1RM!$AH$5:$AI$65,2)*N32,0)=0,ROUNDUP(VLOOKUP(N31,Taula_I1RM!$AH$5:$AI$65,2)*N32,0),ROUNDDOWN(VLOOKUP(N31,Taula_I1RM!$AH$5:$AI$65,2)*N32,0))</f>
        <v>#N/A</v>
      </c>
      <c r="O33" s="106" t="e">
        <f>IF(ROUNDDOWN(VLOOKUP(O31,Taula_I1RM!$AH$5:$AI$65,2)*O32,0)=0,ROUNDUP(VLOOKUP(O31,Taula_I1RM!$AH$5:$AI$65,2)*O32,0),ROUNDDOWN(VLOOKUP(O31,Taula_I1RM!$AH$5:$AI$65,2)*O32,0))</f>
        <v>#N/A</v>
      </c>
      <c r="P33" s="106" t="e">
        <f>IF(ROUNDDOWN(VLOOKUP(P31,Taula_I1RM!$AH$5:$AI$65,2)*P32,0)=0,ROUNDUP(VLOOKUP(P31,Taula_I1RM!$AH$5:$AI$65,2)*P32,0),ROUNDDOWN(VLOOKUP(P31,Taula_I1RM!$AH$5:$AI$65,2)*P32,0))</f>
        <v>#N/A</v>
      </c>
      <c r="Q33" s="106" t="e">
        <f>IF(ROUNDDOWN(VLOOKUP(Q31,Taula_I1RM!$AH$5:$AI$65,2)*Q32,0)=0,ROUNDUP(VLOOKUP(Q31,Taula_I1RM!$AH$5:$AI$65,2)*Q32,0),ROUNDDOWN(VLOOKUP(Q31,Taula_I1RM!$AH$5:$AI$65,2)*Q32,0))</f>
        <v>#N/A</v>
      </c>
      <c r="R33" s="106" t="e">
        <f>IF(ROUNDDOWN(VLOOKUP(R31,Taula_I1RM!$AH$5:$AI$65,2)*R32,0)=0,ROUNDUP(VLOOKUP(R31,Taula_I1RM!$AH$5:$AI$65,2)*R32,0),ROUNDDOWN(VLOOKUP(R31,Taula_I1RM!$AH$5:$AI$65,2)*R32,0))</f>
        <v>#N/A</v>
      </c>
      <c r="S33" s="106" t="e">
        <f>IF(ROUNDDOWN(VLOOKUP(S31,Taula_I1RM!$AH$5:$AI$65,2)*S32,0)=0,ROUNDUP(VLOOKUP(S31,Taula_I1RM!$AH$5:$AI$65,2)*S32,0),ROUNDDOWN(VLOOKUP(S31,Taula_I1RM!$AH$5:$AI$65,2)*S32,0))</f>
        <v>#N/A</v>
      </c>
      <c r="T33" s="106" t="e">
        <f>IF(ROUNDDOWN(VLOOKUP(T31,Taula_I1RM!$AH$5:$AI$65,2)*T32,0)=0,ROUNDUP(VLOOKUP(T31,Taula_I1RM!$AH$5:$AI$65,2)*T32,0),ROUNDDOWN(VLOOKUP(T31,Taula_I1RM!$AH$5:$AI$65,2)*T32,0))</f>
        <v>#N/A</v>
      </c>
      <c r="U33" s="106" t="e">
        <f>IF(ROUNDDOWN(VLOOKUP(U31,Taula_I1RM!$AH$5:$AI$65,2)*U32,0)=0,ROUNDUP(VLOOKUP(U31,Taula_I1RM!$AH$5:$AI$65,2)*U32,0),ROUNDDOWN(VLOOKUP(U31,Taula_I1RM!$AH$5:$AI$65,2)*U32,0))</f>
        <v>#N/A</v>
      </c>
      <c r="V33" s="106" t="e">
        <f>IF(ROUNDDOWN(VLOOKUP(V31,Taula_I1RM!$AH$5:$AI$65,2)*V32,0)=0,ROUNDUP(VLOOKUP(V31,Taula_I1RM!$AH$5:$AI$65,2)*V32,0),ROUNDDOWN(VLOOKUP(V31,Taula_I1RM!$AH$5:$AI$65,2)*V32,0))</f>
        <v>#N/A</v>
      </c>
      <c r="W33" s="106" t="e">
        <f>IF(ROUNDDOWN(VLOOKUP(W31,Taula_I1RM!$AH$5:$AI$65,2)*W32,0)=0,ROUNDUP(VLOOKUP(W31,Taula_I1RM!$AH$5:$AI$65,2)*W32,0),ROUNDDOWN(VLOOKUP(W31,Taula_I1RM!$AH$5:$AI$65,2)*W32,0))</f>
        <v>#N/A</v>
      </c>
    </row>
    <row r="34" spans="1:23" s="99" customFormat="1" ht="12" customHeight="1">
      <c r="A34"/>
      <c r="B34" s="2" t="s">
        <v>15</v>
      </c>
      <c r="C34" s="13"/>
      <c r="D34"/>
      <c r="E34"/>
      <c r="F34"/>
      <c r="G34"/>
      <c r="H34"/>
      <c r="I34"/>
      <c r="J34"/>
      <c r="K34" s="104" t="s">
        <v>22</v>
      </c>
      <c r="L34" s="106" t="e">
        <f>ROUNDDOWN(VLOOKUP(L31,Taula_I1RM!$AC$5:$AG$65,5)*L32,0)</f>
        <v>#N/A</v>
      </c>
      <c r="M34" s="106" t="e">
        <f>ROUNDDOWN(VLOOKUP(M31,Taula_I1RM!$AC$5:$AG$65,5)*M32,0)</f>
        <v>#N/A</v>
      </c>
      <c r="N34" s="106" t="e">
        <f>ROUNDDOWN(VLOOKUP(N31,Taula_I1RM!$AC$5:$AG$65,5)*N32,0)</f>
        <v>#N/A</v>
      </c>
      <c r="O34" s="106" t="e">
        <f>ROUNDDOWN(VLOOKUP(O31,Taula_I1RM!$AC$5:$AG$65,5)*O32,0)</f>
        <v>#N/A</v>
      </c>
      <c r="P34" s="106" t="e">
        <f>ROUNDDOWN(VLOOKUP(P31,Taula_I1RM!$AC$5:$AG$65,5)*P32,0)</f>
        <v>#N/A</v>
      </c>
      <c r="Q34" s="106" t="e">
        <f>ROUNDDOWN(VLOOKUP(Q31,Taula_I1RM!$AC$5:$AG$65,5)*Q32,0)</f>
        <v>#N/A</v>
      </c>
      <c r="R34" s="106" t="e">
        <f>ROUNDDOWN(VLOOKUP(R31,Taula_I1RM!$AC$5:$AG$65,5)*R32,0)</f>
        <v>#N/A</v>
      </c>
      <c r="S34" s="106" t="e">
        <f>ROUNDDOWN(VLOOKUP(S31,Taula_I1RM!$AC$5:$AG$65,5)*S32,0)</f>
        <v>#N/A</v>
      </c>
      <c r="T34" s="106" t="e">
        <f>ROUNDDOWN(VLOOKUP(T31,Taula_I1RM!$AC$5:$AG$65,5)*T32,0)</f>
        <v>#N/A</v>
      </c>
      <c r="U34" s="106" t="e">
        <f>ROUNDDOWN(VLOOKUP(U31,Taula_I1RM!$AC$5:$AG$65,5)*U32,0)</f>
        <v>#N/A</v>
      </c>
      <c r="V34" s="106" t="e">
        <f>ROUNDDOWN(VLOOKUP(V31,Taula_I1RM!$AC$5:$AG$65,5)*V32,0)</f>
        <v>#N/A</v>
      </c>
      <c r="W34" s="106" t="e">
        <f>ROUNDDOWN(VLOOKUP(W31,Taula_I1RM!$AC$5:$AG$65,5)*W32,0)</f>
        <v>#N/A</v>
      </c>
    </row>
    <row r="35" spans="1:23" s="99" customFormat="1" ht="15" customHeight="1">
      <c r="A35"/>
      <c r="B35" s="13" t="s">
        <v>18</v>
      </c>
      <c r="C35"/>
      <c r="D35"/>
      <c r="E35"/>
      <c r="F35"/>
      <c r="G35"/>
      <c r="H35"/>
      <c r="I35"/>
      <c r="J35"/>
      <c r="K35" s="104" t="s">
        <v>40</v>
      </c>
      <c r="L35" s="104">
        <v>1</v>
      </c>
      <c r="M35" s="104">
        <v>2</v>
      </c>
      <c r="N35" s="104">
        <v>3</v>
      </c>
      <c r="O35" s="104">
        <v>4</v>
      </c>
      <c r="P35" s="104">
        <v>5</v>
      </c>
      <c r="Q35" s="104">
        <v>6</v>
      </c>
      <c r="R35" s="104">
        <v>7</v>
      </c>
      <c r="S35" s="104">
        <v>8</v>
      </c>
      <c r="T35" s="104">
        <v>9</v>
      </c>
      <c r="U35" s="104">
        <v>10</v>
      </c>
      <c r="V35" s="104">
        <v>11</v>
      </c>
      <c r="W35" s="104">
        <v>12</v>
      </c>
    </row>
    <row r="36" spans="1:23" s="99" customFormat="1" ht="15" customHeight="1">
      <c r="A36"/>
      <c r="B36" s="13" t="s">
        <v>45</v>
      </c>
      <c r="C36" s="13"/>
      <c r="D36"/>
      <c r="E36"/>
      <c r="F36"/>
      <c r="G36"/>
      <c r="H36"/>
      <c r="I36"/>
      <c r="J36"/>
      <c r="K36" s="104" t="s">
        <v>42</v>
      </c>
      <c r="L36" s="104">
        <v>1</v>
      </c>
      <c r="M36" s="104">
        <v>1</v>
      </c>
      <c r="N36" s="104">
        <v>1</v>
      </c>
      <c r="O36" s="104">
        <v>1</v>
      </c>
      <c r="P36" s="104">
        <v>1</v>
      </c>
      <c r="Q36" s="104">
        <v>1</v>
      </c>
      <c r="R36" s="104">
        <v>1</v>
      </c>
      <c r="S36" s="104">
        <v>1</v>
      </c>
      <c r="T36" s="104">
        <v>1</v>
      </c>
      <c r="U36" s="104">
        <v>1</v>
      </c>
      <c r="V36" s="104">
        <v>1</v>
      </c>
      <c r="W36" s="104">
        <v>1</v>
      </c>
    </row>
    <row r="37" spans="1:23" s="99" customFormat="1" ht="12" customHeight="1">
      <c r="A37"/>
      <c r="B37" s="13" t="s">
        <v>46</v>
      </c>
      <c r="C37"/>
      <c r="D37"/>
      <c r="E37"/>
      <c r="F37"/>
      <c r="G37"/>
      <c r="H37"/>
      <c r="I37"/>
      <c r="J37"/>
      <c r="K37" s="104" t="s">
        <v>43</v>
      </c>
      <c r="L37" s="104">
        <v>30</v>
      </c>
      <c r="M37" s="104">
        <v>38</v>
      </c>
      <c r="N37" s="104">
        <v>46</v>
      </c>
      <c r="O37" s="104">
        <v>24</v>
      </c>
      <c r="P37" s="104">
        <v>30</v>
      </c>
      <c r="Q37" s="104">
        <v>36</v>
      </c>
      <c r="R37" s="104">
        <v>20</v>
      </c>
      <c r="S37" s="104">
        <v>24</v>
      </c>
      <c r="T37" s="104">
        <v>28</v>
      </c>
      <c r="U37" s="104">
        <v>14</v>
      </c>
      <c r="V37" s="104">
        <v>18</v>
      </c>
      <c r="W37" s="104">
        <v>22</v>
      </c>
    </row>
    <row r="38" spans="1:10" s="99" customFormat="1" ht="12" customHeight="1">
      <c r="A38"/>
      <c r="B38" s="13" t="s">
        <v>47</v>
      </c>
      <c r="C38" s="13"/>
      <c r="D38"/>
      <c r="E38"/>
      <c r="F38"/>
      <c r="G38"/>
      <c r="H38"/>
      <c r="I38"/>
      <c r="J38"/>
    </row>
    <row r="39" ht="11.25" customHeight="1">
      <c r="C39" s="13"/>
    </row>
    <row r="40" ht="15" customHeight="1" hidden="1">
      <c r="C40" s="13"/>
    </row>
    <row r="41" ht="15" customHeight="1" hidden="1"/>
    <row r="42" ht="15" customHeight="1" hidden="1">
      <c r="C42" s="13"/>
    </row>
    <row r="43" ht="15" customHeight="1" hidden="1">
      <c r="C43" s="2"/>
    </row>
    <row r="44" ht="15" customHeight="1" hidden="1"/>
  </sheetData>
  <sheetProtection password="C93C" sheet="1" objects="1" scenarios="1"/>
  <conditionalFormatting sqref="C8">
    <cfRule type="cellIs" priority="1" dxfId="0" operator="between" stopIfTrue="1">
      <formula>0.4</formula>
      <formula>0.69</formula>
    </cfRule>
    <cfRule type="cellIs" priority="2" dxfId="1" operator="between" stopIfTrue="1">
      <formula>0.7</formula>
      <formula>0.84</formula>
    </cfRule>
    <cfRule type="cellIs" priority="3" dxfId="2" operator="between" stopIfTrue="1">
      <formula>0.85</formula>
      <formula>1</formula>
    </cfRule>
  </conditionalFormatting>
  <conditionalFormatting sqref="D14">
    <cfRule type="cellIs" priority="4" dxfId="3" operator="equal" stopIfTrue="1">
      <formula>0</formula>
    </cfRule>
  </conditionalFormatting>
  <conditionalFormatting sqref="D8">
    <cfRule type="cellIs" priority="5" dxfId="4" operator="equal" stopIfTrue="1">
      <formula>0</formula>
    </cfRule>
  </conditionalFormatting>
  <conditionalFormatting sqref="E17 E14">
    <cfRule type="cellIs" priority="6" dxfId="5" operator="equal" stopIfTrue="1">
      <formula>0</formula>
    </cfRule>
  </conditionalFormatting>
  <dataValidations count="3">
    <dataValidation type="list" showInputMessage="1" showErrorMessage="1" error="Sólo se permiten introducir intervalos del 5% a partir del 40% hasta el 100% (utiliza el menú desplegable). Gracias." sqref="C8">
      <formula1>"  ,40%,45%,50%,55%,60%,65%,70%,75%,80%,85%,90%,95%,100%,  "</formula1>
    </dataValidation>
    <dataValidation type="list" allowBlank="1" showInputMessage="1" showErrorMessage="1" error="Sólo pueden calcularse de 2RM a 10RM (utiliza el menú desplegable). Gracias." sqref="E14">
      <formula1>"0,2,3,4,5,6,7,8,9,10"</formula1>
    </dataValidation>
    <dataValidation type="whole" allowBlank="1" showInputMessage="1" sqref="E17">
      <formula1>1</formula1>
      <formula2>999</formula2>
    </dataValidation>
  </dataValidations>
  <hyperlinks>
    <hyperlink ref="E18" r:id="rId1" display="www.mirallas.org"/>
  </hyperlinks>
  <printOptions/>
  <pageMargins left="0.36" right="0.75" top="0.38" bottom="1" header="0" footer="0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Planificacio</dc:creator>
  <cp:keywords/>
  <dc:description/>
  <cp:lastModifiedBy>Jaume A. Mirallas Sariola</cp:lastModifiedBy>
  <cp:lastPrinted>2010-05-22T12:26:41Z</cp:lastPrinted>
  <dcterms:created xsi:type="dcterms:W3CDTF">2009-09-30T15:06:08Z</dcterms:created>
  <dcterms:modified xsi:type="dcterms:W3CDTF">2010-06-13T21:59:55Z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